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leber.andres\Downloads\"/>
    </mc:Choice>
  </mc:AlternateContent>
  <xr:revisionPtr revIDLastSave="0" documentId="13_ncr:1_{5DE0CB9C-FA15-41BF-B073-2E810B885BAF}" xr6:coauthVersionLast="47" xr6:coauthVersionMax="47" xr10:uidLastSave="{00000000-0000-0000-0000-000000000000}"/>
  <workbookProtection workbookAlgorithmName="SHA-512" workbookHashValue="4Zwf+F1I0T5JezdP56KyPodyo+HnS5nasrcGVST4SD0Mgcwtg7uzELJQPu7pjk802K3u0b8qJvZ3gqgsXvvbTQ==" workbookSaltValue="JamF8s7E2oymHCXXkyqxQw==" workbookSpinCount="100000" lockStructure="1"/>
  <bookViews>
    <workbookView xWindow="-120" yWindow="-120" windowWidth="29040" windowHeight="15840" activeTab="1" xr2:uid="{00000000-000D-0000-FFFF-FFFF00000000}"/>
  </bookViews>
  <sheets>
    <sheet name="Ensino" sheetId="3" r:id="rId1"/>
    <sheet name="Pesquisa" sheetId="1" r:id="rId2"/>
    <sheet name="Extensão" sheetId="4" r:id="rId3"/>
    <sheet name="Administrativo ou Gestão" sheetId="5" r:id="rId4"/>
    <sheet name="Total Avaliado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F6" i="3"/>
  <c r="G7" i="1" l="1"/>
  <c r="F7" i="3"/>
  <c r="G45" i="5"/>
  <c r="G53" i="5"/>
  <c r="G52" i="5"/>
  <c r="G51" i="5"/>
  <c r="G50" i="5"/>
  <c r="G49" i="5"/>
  <c r="G48" i="5"/>
  <c r="G47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G65" i="1" l="1"/>
  <c r="G66" i="1" s="1"/>
  <c r="G54" i="5"/>
  <c r="G38" i="4"/>
  <c r="G39" i="4" s="1"/>
  <c r="F26" i="3"/>
  <c r="D4" i="6" l="1"/>
  <c r="D3" i="6"/>
  <c r="F27" i="3"/>
  <c r="B4" i="6" s="1"/>
  <c r="B3" i="6"/>
  <c r="G55" i="5"/>
  <c r="E4" i="6" s="1"/>
  <c r="E3" i="6"/>
  <c r="C4" i="6"/>
  <c r="C3" i="6"/>
  <c r="F3" i="6" l="1"/>
  <c r="F4" i="6"/>
</calcChain>
</file>

<file path=xl/sharedStrings.xml><?xml version="1.0" encoding="utf-8"?>
<sst xmlns="http://schemas.openxmlformats.org/spreadsheetml/2006/main" count="401" uniqueCount="263">
  <si>
    <t>ATIVIDADE</t>
  </si>
  <si>
    <t>PONTUAÇÃO</t>
  </si>
  <si>
    <t>QUANT.</t>
  </si>
  <si>
    <t>PONTOS</t>
  </si>
  <si>
    <t>1. Docência na graduação</t>
  </si>
  <si>
    <t xml:space="preserve">1 pt por disciplina (máx. de três disciplinas por semestre)  </t>
  </si>
  <si>
    <t>2. Docência na pós-graduação Stricto Sensu</t>
  </si>
  <si>
    <t xml:space="preserve">2 pts por disciplina (máx.  de duas disciplinas por semestre)  </t>
  </si>
  <si>
    <t>3. Preceptoria de residência</t>
  </si>
  <si>
    <t xml:space="preserve">1,5 pts por disciplina (máx. de duas disciplinas por semestre)  </t>
  </si>
  <si>
    <t>4. Docência na pós-graduação Lato Sensu (gratuita)</t>
  </si>
  <si>
    <t>5. Banca de Avaliação de TCC</t>
  </si>
  <si>
    <t>1 pt por banca</t>
  </si>
  <si>
    <t>6. Qualificação de banca de avaliação de TCC</t>
  </si>
  <si>
    <t>0,5 pt por banca</t>
  </si>
  <si>
    <t>7. Orientação de monitoria</t>
  </si>
  <si>
    <t>1,5 pts por orientação</t>
  </si>
  <si>
    <t>8.  Orientação de bolsista e voluntários em projeto de ensino</t>
  </si>
  <si>
    <t>9. Participação em Núcleo Docente Estruturante</t>
  </si>
  <si>
    <t>1,5 pts por ano</t>
  </si>
  <si>
    <t>10. Projetos de Ensino 
a - Editais Institucionais (fomento interno)</t>
  </si>
  <si>
    <t>I - Coordenador 3 pts por projet</t>
  </si>
  <si>
    <t>II – Colaborador 1 pt por projeto</t>
  </si>
  <si>
    <t>10. Projetos de Ensino 
b - Editais institucionais (fomento externo)</t>
  </si>
  <si>
    <t>I- Coordenador 4 pts por projeto</t>
  </si>
  <si>
    <t>II – Colaborador 2 pts por projeto</t>
  </si>
  <si>
    <t>10. Projetos de Ensino
c - Projetos Institucionalizados (com portaria)</t>
  </si>
  <si>
    <t>I- Coordenador 2 pts por projeto</t>
  </si>
  <si>
    <t>II – Colaborador 0,5 pt por projeto</t>
  </si>
  <si>
    <t>11. Participação em comissão avaliadora de projetos de ensino</t>
  </si>
  <si>
    <t>2 pts por ano</t>
  </si>
  <si>
    <t>12. Coordenador de Programa de Ensino</t>
  </si>
  <si>
    <t>3 pts por ano</t>
  </si>
  <si>
    <t>13. Prêmio melhor TCC (por premiação)</t>
  </si>
  <si>
    <t>1º lugar – 3 pontos</t>
  </si>
  <si>
    <t>2º lugar – 2 pontos</t>
  </si>
  <si>
    <t>3º lugar – 1 ponto</t>
  </si>
  <si>
    <t>NOTA TOTAL DO GRUPO I</t>
  </si>
  <si>
    <t>Total Maximo de Pontos validos</t>
  </si>
  <si>
    <t>I - Orientador de Monografia de conclusão de curso/TCC</t>
  </si>
  <si>
    <t>1 pt por orientação</t>
  </si>
  <si>
    <t>II - Coorientador de Monografia de conclusão de curso/TCC</t>
  </si>
  <si>
    <t>0,5 pt por orientação (no
máximo 5)</t>
  </si>
  <si>
    <t>1. Orientação e Coorientação
b – Pós-Graduação</t>
  </si>
  <si>
    <t>I - Orientador de Especialização gratuita /residência</t>
  </si>
  <si>
    <t>II - Coorientador de Especialização gratuita /residência</t>
  </si>
  <si>
    <t>1 pt por orientação (no
máximo 5</t>
  </si>
  <si>
    <t>III - Orientador de Mestrado</t>
  </si>
  <si>
    <t>3 pts por orientação</t>
  </si>
  <si>
    <t>IV - Coorientador de Mestrado</t>
  </si>
  <si>
    <t>V - Orientador de Doutorado</t>
  </si>
  <si>
    <t>4 pts por orientação</t>
  </si>
  <si>
    <t>VI - Coorientador de Doutorado</t>
  </si>
  <si>
    <t>1. Orientação e Coorientação
c - Orientação de bolsista e voluntária de programa de Iniciação Científica concluída</t>
  </si>
  <si>
    <t>I - Orientação de bolsista e voluntária de Programa de Iniciação Científica concluída</t>
  </si>
  <si>
    <t>1,5 pts por estudante por projeto</t>
  </si>
  <si>
    <t>2. Participação em comissão avaliadora IC</t>
  </si>
  <si>
    <t>3. Participação em bancas examinadoras</t>
  </si>
  <si>
    <t>a - Banca de defesa de dissertação de mestrado</t>
  </si>
  <si>
    <t>1,5 pts por banca</t>
  </si>
  <si>
    <t>b - Bancas de defesa tese de doutorado</t>
  </si>
  <si>
    <t>2,5 pts por banca</t>
  </si>
  <si>
    <t>c - Exame de qualificação de dissertação de mestrado</t>
  </si>
  <si>
    <t>d - Exame de qualificação de tese de doutorado</t>
  </si>
  <si>
    <t>2 pts por banca</t>
  </si>
  <si>
    <t>e - Banca de defesa de Especialização</t>
  </si>
  <si>
    <t>4. Artigos publicados em revistas indexadas (de acordo com o index Qualis/Capes)</t>
  </si>
  <si>
    <t>a - Qualis A</t>
  </si>
  <si>
    <t>5 pts por artigo</t>
  </si>
  <si>
    <t>b - Qualis B (B1, B2 e B3)</t>
  </si>
  <si>
    <t>4 pts por artigo</t>
  </si>
  <si>
    <t>c - Qualis B (B4 e B5)</t>
  </si>
  <si>
    <t>3 pts por artigo (no
máximo 10)</t>
  </si>
  <si>
    <t>d - Qualis C</t>
  </si>
  <si>
    <t>2 pts por artigo (no
máximo 10)</t>
  </si>
  <si>
    <t>e - Revista indexada sem qualis</t>
  </si>
  <si>
    <t>1 pt por artigo (no
máximo 10</t>
  </si>
  <si>
    <t>5. Apresentação de trabalhos/resumos em congressos, simpósios, seminários</t>
  </si>
  <si>
    <t>a - Trabalho completo em evento regional</t>
  </si>
  <si>
    <t>1 pt por trabalho (no
máximo 10)</t>
  </si>
  <si>
    <t>b -Trabalho completo em evento nacional</t>
  </si>
  <si>
    <t>2 pts por trabalho (no
máximo 10)</t>
  </si>
  <si>
    <t>c -Trabalho completo em evento internacional</t>
  </si>
  <si>
    <t>3 pts por trabalho (no
máximo 10)</t>
  </si>
  <si>
    <t>d -Resumo em evento regional</t>
  </si>
  <si>
    <t>0,5 pt por resumo (no
máximo 10)</t>
  </si>
  <si>
    <t>e - Resumo em evento nacional</t>
  </si>
  <si>
    <t>1 pt por resumo (no
máximo 10)</t>
  </si>
  <si>
    <t>f - Resumo em evento internacional</t>
  </si>
  <si>
    <t>1,5 pts por resumo (no
máximo 10)</t>
  </si>
  <si>
    <t>6. Projetos de pesquisa
c – Projetos Institucionalizados</t>
  </si>
  <si>
    <t>I – Coordenador</t>
  </si>
  <si>
    <t>2 pts por projeto</t>
  </si>
  <si>
    <t>II – Colaborador</t>
  </si>
  <si>
    <t>0,5 pt por projeto</t>
  </si>
  <si>
    <t>7. Coordenador de Programa de Pesquisa</t>
  </si>
  <si>
    <t xml:space="preserve">3 pts </t>
  </si>
  <si>
    <t>8. Livros e capítulos publicados</t>
  </si>
  <si>
    <t>a - Autor de Livro em editora regional</t>
  </si>
  <si>
    <t>6 pts por livro</t>
  </si>
  <si>
    <t>b - Autor de Livro em editora nacional</t>
  </si>
  <si>
    <t>8 pts por livro</t>
  </si>
  <si>
    <t>c - Autor de Livro em editoria internacional</t>
  </si>
  <si>
    <t>10 pts por livro</t>
  </si>
  <si>
    <t>d - Capítulo em livro de editora regional</t>
  </si>
  <si>
    <t>3 pts por capítulo</t>
  </si>
  <si>
    <t>e - Capítulo em livro de editora nacional</t>
  </si>
  <si>
    <t>4 pts por capítulo</t>
  </si>
  <si>
    <t>f – Capítulo em Livro de editora internacional</t>
  </si>
  <si>
    <t>5 pts por capítulo</t>
  </si>
  <si>
    <t>g - Tradução de livro</t>
  </si>
  <si>
    <t>9. Livros organizados e coautoria de capítulos</t>
  </si>
  <si>
    <t>a - Organização de livro de editora regional</t>
  </si>
  <si>
    <t>3 pts por livro</t>
  </si>
  <si>
    <t>b - Organização de livro de editora nacional</t>
  </si>
  <si>
    <t>4 pts por livro</t>
  </si>
  <si>
    <t>c - Organização de livro de editora internacional</t>
  </si>
  <si>
    <t>5 pts por livro</t>
  </si>
  <si>
    <t>d - Coautoria de capítulo de livro de editora regional</t>
  </si>
  <si>
    <t>1,5 pts por capítulo</t>
  </si>
  <si>
    <t>e - Coautoria de capítulo de livro de editora nacional</t>
  </si>
  <si>
    <t>2 pts por capítulo</t>
  </si>
  <si>
    <t>f - Coautoria de capítulo de livro de editora internacional</t>
  </si>
  <si>
    <t>2,5 pts por capítulo</t>
  </si>
  <si>
    <t>10. Participação em eventos científicos
a – Regional</t>
  </si>
  <si>
    <t>I - Conferencista / Palestrante</t>
  </si>
  <si>
    <t>1,5 pts por evento</t>
  </si>
  <si>
    <t>II - Relator / debatedor</t>
  </si>
  <si>
    <t>1 pt por evento</t>
  </si>
  <si>
    <t>III - Participante</t>
  </si>
  <si>
    <t>0,5 pt por evento</t>
  </si>
  <si>
    <t>10. Participação em eventos científicos
b – Nacional</t>
  </si>
  <si>
    <t>2 pts por evento</t>
  </si>
  <si>
    <t>10. Participação em eventos científicos
c – Internacional</t>
  </si>
  <si>
    <t>3 pts por evento</t>
  </si>
  <si>
    <t>2,5 pts por evento</t>
  </si>
  <si>
    <t>11. Bolsa de produtividade de pesquisa em órgãos financiadores de pesquisa</t>
  </si>
  <si>
    <t>5 pts por ano</t>
  </si>
  <si>
    <t>12. Prêmios na área de atuação</t>
  </si>
  <si>
    <t>4 pts por prêmio</t>
  </si>
  <si>
    <t>13. Comitê científico</t>
  </si>
  <si>
    <t>a – Presidente</t>
  </si>
  <si>
    <t>2 pts por semestre</t>
  </si>
  <si>
    <t>b – Membro</t>
  </si>
  <si>
    <t>1,5 pts por semestre</t>
  </si>
  <si>
    <t>NOTA TOTAL DO GRUPO II</t>
  </si>
  <si>
    <t>1. Projetos de extensão
a - Editais institucionais (fomento interno)</t>
  </si>
  <si>
    <t>3 pts por projeto</t>
  </si>
  <si>
    <t>1 pt por projeto</t>
  </si>
  <si>
    <t>4 pts por projeto</t>
  </si>
  <si>
    <t>1. Projetos de extensão
c – Projetos Institucionalizados com portaria</t>
  </si>
  <si>
    <t>2. Comissão avaliadora de projetos de extensão</t>
  </si>
  <si>
    <t>2 pt/ano</t>
  </si>
  <si>
    <t>1,5 pt/ano</t>
  </si>
  <si>
    <t>3. Participação em eventos de extensão
a – Regional</t>
  </si>
  <si>
    <t>3. Participação em eventos de extensão
b – Nacional</t>
  </si>
  <si>
    <t>1 pts por evento</t>
  </si>
  <si>
    <t>4. Coordenador de campanhas de extensão oficiais da instituição</t>
  </si>
  <si>
    <t>3 pts por campanha</t>
  </si>
  <si>
    <t>5. Orientação de bolsista e voluntário de projetos de extensão</t>
  </si>
  <si>
    <t>6. Apresentação e publicação em eventos de extensão</t>
  </si>
  <si>
    <t>b - Trabalho completo em evento nacional</t>
  </si>
  <si>
    <t>c - Trabalho completo em evento internacional</t>
  </si>
  <si>
    <t>d - Resumo em evento regional</t>
  </si>
  <si>
    <t>7. Produção Técnica</t>
  </si>
  <si>
    <t>a - Produção de software com registo em órgão competente</t>
  </si>
  <si>
    <t>4 pts por produção</t>
  </si>
  <si>
    <t>b - Consultoria de projeto institucional com portaria</t>
  </si>
  <si>
    <t>2 pts por consultoria</t>
  </si>
  <si>
    <t>8. Patente registrada</t>
  </si>
  <si>
    <t>4 pts por patente</t>
  </si>
  <si>
    <t>9. Patente em processo de registo</t>
  </si>
  <si>
    <t>2 pts por registro</t>
  </si>
  <si>
    <t>10. Produção Artístico-Cultural registada em órgão competente</t>
  </si>
  <si>
    <t>2 pts por produção</t>
  </si>
  <si>
    <t>11. Prêmios na área de atuação</t>
  </si>
  <si>
    <t>12. Coordenador de Programa de extensão</t>
  </si>
  <si>
    <t>NOTA TOTAL DO GRUPO III</t>
  </si>
  <si>
    <t>1. Gestão de Curso</t>
  </si>
  <si>
    <t>a - Coordenador de curso de graduação</t>
  </si>
  <si>
    <t>3 pts por semestre</t>
  </si>
  <si>
    <t>b - Coordenador Adjunto de curso de graduação</t>
  </si>
  <si>
    <t>c - Coordenador de Residência</t>
  </si>
  <si>
    <t>d - Coordenador de curso de Pós-Graduação Stricto Sensu</t>
  </si>
  <si>
    <t>e - Coordenador de especialização gratuita</t>
  </si>
  <si>
    <t>2. Gestão administrativa
a - Em nível de Centro</t>
  </si>
  <si>
    <t>I - Coordenação (COAD, Incubadoras, Centro de Saúde, CAOP, CAD)</t>
  </si>
  <si>
    <t>II - Chefia de departamento</t>
  </si>
  <si>
    <t>III - Vice-Direção</t>
  </si>
  <si>
    <t>4 pts por semestre</t>
  </si>
  <si>
    <t>IV - Direção de centro</t>
  </si>
  <si>
    <t>5 pts por semestre</t>
  </si>
  <si>
    <t>V - Coordenador de Laboratório de Ensino ou Pesquisa</t>
  </si>
  <si>
    <t>VI - Coordenador de Núcleo de ensino, Pesquisa e Extensão</t>
  </si>
  <si>
    <t>VII - Coordenador de escritório modelo, empresa Júnior, NIT</t>
  </si>
  <si>
    <t>VIII – Presidente de Comitê de Ética</t>
  </si>
  <si>
    <t>IX – Membro de Comitê de Ética</t>
  </si>
  <si>
    <t>1,0 pt por ano</t>
  </si>
  <si>
    <t>2. Gestão administrativa
b – Em nível de Campus</t>
  </si>
  <si>
    <t>I - Coordenador de campus</t>
  </si>
  <si>
    <t>II - Coordenador Administrativo</t>
  </si>
  <si>
    <t>2. Gestão administrativa
c - Em nível de Gestão Superior</t>
  </si>
  <si>
    <t>I - Coordenador</t>
  </si>
  <si>
    <t>II - Diretoria</t>
  </si>
  <si>
    <t>III - Pró-Reitoria</t>
  </si>
  <si>
    <t>IV - Vice-Reitoria</t>
  </si>
  <si>
    <t>6 pts por semestre</t>
  </si>
  <si>
    <t>V - Reitoria</t>
  </si>
  <si>
    <t>7 pts por semestre</t>
  </si>
  <si>
    <t>3. Coordenador de convênios institucionais</t>
  </si>
  <si>
    <t>4. Coordenador do Pibic-CNPq, PIBIC-FAPESPA e PIBID</t>
  </si>
  <si>
    <t>5. Participação em conselhos, comitês, comissões, consultorias
a - Conselho universitário superior</t>
  </si>
  <si>
    <t>I - Presidente</t>
  </si>
  <si>
    <t>II - Membro</t>
  </si>
  <si>
    <t>1 pt por semestre</t>
  </si>
  <si>
    <t>5. Participação em conselhos, comitês, comissões, consultorias
b - Membro do conselho de centro</t>
  </si>
  <si>
    <t>II – Membro</t>
  </si>
  <si>
    <t>0,5 pt por semestre</t>
  </si>
  <si>
    <t>5. Participação em conselhos, comitês, comissões, consultorias
c - Membro do conselho de curso</t>
  </si>
  <si>
    <t>0,8 pt por semestre</t>
  </si>
  <si>
    <t>0,3 pt por semestre</t>
  </si>
  <si>
    <t>5. Participação em conselhos, comitês, comissões, consultorias
d - Colegiado de Campus de Interiorização</t>
  </si>
  <si>
    <t>5. Participação em conselhos, comitês, comissões, consultorias
e - Comissões Permanentes (Copad, Tide, entre outras)</t>
  </si>
  <si>
    <t>5. Participação em conselhos, comitês, comissões, consultorias
f - Comissão de Revisão de Leis e de Resoluções Institucionais</t>
  </si>
  <si>
    <t>2 pts por comissão</t>
  </si>
  <si>
    <t>1 pt por comissão</t>
  </si>
  <si>
    <t>1 pt por ano</t>
  </si>
  <si>
    <t>2 pts por projeto ou artigo</t>
  </si>
  <si>
    <t>5. Participação em conselhos, comitês, comissões, consultorias
j - Comissões institucionais de caráter eventual</t>
  </si>
  <si>
    <t>0,5 pt por comissão</t>
  </si>
  <si>
    <t>5. Participação em conselhos, comitês, comissões, consultorias
k - Banca de concurso público para docentes</t>
  </si>
  <si>
    <t>6 - Comissão organizadora ou científica de evento
a – Local</t>
  </si>
  <si>
    <t>II - Colaborador</t>
  </si>
  <si>
    <t>6 - Comissão organizadora ou científica de evento
b - Nacional</t>
  </si>
  <si>
    <t>6 - Comissão organizadora ou científica de evento
c - Internacional</t>
  </si>
  <si>
    <t>4 pts por evento</t>
  </si>
  <si>
    <t>NOTA TOTAL DO GRUPO IV</t>
  </si>
  <si>
    <t>Ensino</t>
  </si>
  <si>
    <t>Extensão</t>
  </si>
  <si>
    <t>Administrativo ou Gestão</t>
  </si>
  <si>
    <t>Total</t>
  </si>
  <si>
    <t>Nota no Grupo</t>
  </si>
  <si>
    <t>Total maximo de Pontos Validos para avaliação</t>
  </si>
  <si>
    <t>Notas da avaliação</t>
  </si>
  <si>
    <t>5. Participação em conselhos, comitês, comissões, consultorias  
h - Participação em comitês de assessoria, conselhos, diretores e curadores de agências de fomento e pesquisa</t>
  </si>
  <si>
    <t>5. Participação em conselhos, comitês, comissões, consultorias
 g - Comitê Editorial</t>
  </si>
  <si>
    <t>5. Participação em conselhos, comitês, comissões, consultorias 
i - Participação ou consultoria ou assessoria ad hoc de órgãos de fomento</t>
  </si>
  <si>
    <t>Pesquisa</t>
  </si>
  <si>
    <r>
      <t>DESCRIÇÃO (</t>
    </r>
    <r>
      <rPr>
        <b/>
        <sz val="11"/>
        <color rgb="FFFF0000"/>
        <rFont val="Aptos Narrow"/>
        <family val="2"/>
        <scheme val="minor"/>
      </rPr>
      <t>do candidato</t>
    </r>
    <r>
      <rPr>
        <b/>
        <sz val="11"/>
        <color theme="1"/>
        <rFont val="Aptos Narrow"/>
        <family val="2"/>
        <scheme val="minor"/>
      </rPr>
      <t>)</t>
    </r>
  </si>
  <si>
    <r>
      <t>DESCRIÇÃO (</t>
    </r>
    <r>
      <rPr>
        <b/>
        <sz val="11"/>
        <color rgb="FFFF0000"/>
        <rFont val="Aptos Narrow"/>
        <family val="2"/>
        <scheme val="minor"/>
      </rPr>
      <t>do avaliador</t>
    </r>
    <r>
      <rPr>
        <b/>
        <sz val="11"/>
        <color theme="1"/>
        <rFont val="Aptos Narrow"/>
        <family val="2"/>
        <scheme val="minor"/>
      </rPr>
      <t>)</t>
    </r>
  </si>
  <si>
    <r>
      <t>1,5 pts por disciplina (máx. duas disciplinas por semestre</t>
    </r>
    <r>
      <rPr>
        <b/>
        <sz val="8"/>
        <color theme="1"/>
        <rFont val="Aptos Narrow"/>
        <family val="2"/>
        <scheme val="minor"/>
      </rPr>
      <t>)</t>
    </r>
  </si>
  <si>
    <t xml:space="preserve">1. Orientação e Coorientação
a - Graduação </t>
  </si>
  <si>
    <t>1. Projetos de extensão
b - Editais institucionais (fomento externo)</t>
  </si>
  <si>
    <t>3. Participação em eventos de extensão
c – Internacional</t>
  </si>
  <si>
    <t>ANEXO IV – PLANILHA DE PRODUÇÃO CURRICULAR</t>
  </si>
  <si>
    <t>Cálculo automático</t>
  </si>
  <si>
    <t>GRUPO I - ATIVIDADES DE ENSINO (janeiro/2021 a dezembro/2025)
Máximo de 30 pontos</t>
  </si>
  <si>
    <r>
      <t xml:space="preserve">GRUPO II - ATIVIDADES DE PESQUISA (janeiro/2021 a dezembrobro/2025)
</t>
    </r>
    <r>
      <rPr>
        <b/>
        <sz val="11"/>
        <rFont val="Aptos Narrow"/>
        <family val="2"/>
        <scheme val="minor"/>
      </rPr>
      <t>Máximo de 30 pontos</t>
    </r>
  </si>
  <si>
    <r>
      <t xml:space="preserve">GRUPO III - ATIVIDADES DE EXTENSÃO (janeiro/2021 a dezembro/2025)
</t>
    </r>
    <r>
      <rPr>
        <b/>
        <sz val="11"/>
        <rFont val="Aptos Narrow"/>
        <family val="2"/>
        <scheme val="minor"/>
      </rPr>
      <t>Máximo de 20 pontos</t>
    </r>
  </si>
  <si>
    <r>
      <t xml:space="preserve">GRUPO IV - ATIVIDADES ADMINISTRATIVAS OU DE GESTÃO UNIVERSITÁRIA
(janeiro/2021 a dezembro/2025)
</t>
    </r>
    <r>
      <rPr>
        <b/>
        <sz val="11"/>
        <rFont val="Aptos Narrow"/>
        <family val="2"/>
        <scheme val="minor"/>
      </rPr>
      <t>Máximo de 20 pontos</t>
    </r>
  </si>
  <si>
    <t>1,5 pts por orientação por
semestre</t>
  </si>
  <si>
    <t>6. Projetos de pesquisa
a - Editais institucionais (fomento interno)</t>
  </si>
  <si>
    <t>6. Projetos de pesquisa
b - Editais de órgãos de fomento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</si>
</sst>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rgb="FFFF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5" fillId="7" borderId="12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0" fillId="0" borderId="21" xfId="0" applyBorder="1"/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7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wrapText="1"/>
    </xf>
    <xf numFmtId="0" fontId="5" fillId="10" borderId="14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16" xfId="0" applyFont="1" applyFill="1" applyBorder="1" applyAlignment="1">
      <alignment horizontal="center" wrapText="1"/>
    </xf>
    <xf numFmtId="0" fontId="5" fillId="10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wrapText="1"/>
    </xf>
    <xf numFmtId="0" fontId="5" fillId="11" borderId="14" xfId="0" applyFont="1" applyFill="1" applyBorder="1" applyAlignment="1">
      <alignment horizontal="center" wrapText="1"/>
    </xf>
    <xf numFmtId="0" fontId="5" fillId="11" borderId="13" xfId="0" applyFont="1" applyFill="1" applyBorder="1" applyAlignment="1">
      <alignment horizontal="center" wrapText="1"/>
    </xf>
    <xf numFmtId="0" fontId="5" fillId="11" borderId="18" xfId="0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wrapText="1"/>
    </xf>
    <xf numFmtId="0" fontId="5" fillId="12" borderId="14" xfId="0" applyFont="1" applyFill="1" applyBorder="1" applyAlignment="1">
      <alignment horizontal="center" wrapText="1"/>
    </xf>
    <xf numFmtId="0" fontId="5" fillId="12" borderId="13" xfId="0" applyFont="1" applyFill="1" applyBorder="1" applyAlignment="1">
      <alignment horizontal="center" wrapText="1"/>
    </xf>
    <xf numFmtId="0" fontId="5" fillId="12" borderId="18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9" fillId="8" borderId="23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175260</xdr:rowOff>
    </xdr:from>
    <xdr:to>
      <xdr:col>7</xdr:col>
      <xdr:colOff>167640</xdr:colOff>
      <xdr:row>2</xdr:row>
      <xdr:rowOff>152400</xdr:rowOff>
    </xdr:to>
    <xdr:pic>
      <xdr:nvPicPr>
        <xdr:cNvPr id="3" name="Gráfico 2" descr="Aviso estrutura de tópicos">
          <a:extLst>
            <a:ext uri="{FF2B5EF4-FFF2-40B4-BE49-F238E27FC236}">
              <a16:creationId xmlns:a16="http://schemas.microsoft.com/office/drawing/2014/main" id="{3BF1F5EA-2606-5A74-ADC2-86132E90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74180" y="175260"/>
          <a:ext cx="350520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7"/>
  <sheetViews>
    <sheetView workbookViewId="0">
      <selection activeCell="E20" sqref="E20"/>
    </sheetView>
  </sheetViews>
  <sheetFormatPr defaultColWidth="9" defaultRowHeight="13.5" x14ac:dyDescent="0.15"/>
  <cols>
    <col min="1" max="1" width="24.375" customWidth="1"/>
    <col min="2" max="2" width="40.75" customWidth="1"/>
    <col min="3" max="3" width="38.75" customWidth="1"/>
    <col min="4" max="4" width="26.5" bestFit="1" customWidth="1"/>
    <col min="5" max="5" width="14.75" customWidth="1"/>
    <col min="6" max="6" width="17.75" customWidth="1"/>
    <col min="7" max="7" width="15.625" customWidth="1"/>
  </cols>
  <sheetData>
    <row r="1" spans="1:10" ht="15" customHeight="1" x14ac:dyDescent="0.15">
      <c r="A1" s="38" t="s">
        <v>254</v>
      </c>
      <c r="B1" s="38"/>
      <c r="C1" s="38"/>
      <c r="D1" s="38"/>
      <c r="E1" s="38"/>
      <c r="F1" s="38"/>
      <c r="G1" s="2"/>
      <c r="H1" s="2"/>
    </row>
    <row r="2" spans="1:10" x14ac:dyDescent="0.15">
      <c r="A2" s="38"/>
      <c r="B2" s="38"/>
      <c r="C2" s="38"/>
      <c r="D2" s="38"/>
      <c r="E2" s="38"/>
      <c r="F2" s="38"/>
      <c r="G2" s="2"/>
      <c r="H2" s="2"/>
    </row>
    <row r="3" spans="1:10" ht="15" customHeight="1" x14ac:dyDescent="0.15">
      <c r="A3" s="39" t="s">
        <v>256</v>
      </c>
      <c r="B3" s="40"/>
      <c r="C3" s="40"/>
      <c r="D3" s="40"/>
      <c r="E3" s="40"/>
      <c r="F3" s="41"/>
      <c r="G3" s="16"/>
      <c r="H3" s="2"/>
      <c r="J3" s="3"/>
    </row>
    <row r="4" spans="1:10" x14ac:dyDescent="0.15">
      <c r="A4" s="42"/>
      <c r="B4" s="42"/>
      <c r="C4" s="42"/>
      <c r="D4" s="42"/>
      <c r="E4" s="42"/>
      <c r="F4" s="42"/>
      <c r="I4" s="2"/>
    </row>
    <row r="5" spans="1:10" ht="15" x14ac:dyDescent="0.15">
      <c r="A5" s="13" t="s">
        <v>0</v>
      </c>
      <c r="B5" s="17" t="s">
        <v>1</v>
      </c>
      <c r="C5" s="17" t="s">
        <v>248</v>
      </c>
      <c r="D5" s="17" t="s">
        <v>249</v>
      </c>
      <c r="E5" s="17" t="s">
        <v>2</v>
      </c>
      <c r="F5" s="17" t="s">
        <v>3</v>
      </c>
    </row>
    <row r="6" spans="1:10" ht="30" customHeight="1" x14ac:dyDescent="0.15">
      <c r="A6" s="5" t="s">
        <v>4</v>
      </c>
      <c r="B6" s="5" t="s">
        <v>5</v>
      </c>
      <c r="C6" s="5"/>
      <c r="D6" s="5"/>
      <c r="E6" s="10">
        <v>0</v>
      </c>
      <c r="F6" s="10">
        <f>E6*1</f>
        <v>0</v>
      </c>
    </row>
    <row r="7" spans="1:10" ht="25.5" customHeight="1" x14ac:dyDescent="0.15">
      <c r="A7" s="6" t="s">
        <v>6</v>
      </c>
      <c r="B7" s="6" t="s">
        <v>7</v>
      </c>
      <c r="C7" s="6"/>
      <c r="D7" s="6"/>
      <c r="E7" s="12">
        <v>0</v>
      </c>
      <c r="F7" s="12">
        <f>E7*2</f>
        <v>0</v>
      </c>
    </row>
    <row r="8" spans="1:10" ht="15" x14ac:dyDescent="0.15">
      <c r="A8" s="5" t="s">
        <v>8</v>
      </c>
      <c r="B8" s="5" t="s">
        <v>9</v>
      </c>
      <c r="C8" s="5"/>
      <c r="D8" s="5"/>
      <c r="E8" s="10">
        <v>0</v>
      </c>
      <c r="F8" s="10">
        <f>E8*1.5</f>
        <v>0</v>
      </c>
    </row>
    <row r="9" spans="1:10" ht="22.5" x14ac:dyDescent="0.15">
      <c r="A9" s="6" t="s">
        <v>10</v>
      </c>
      <c r="B9" s="6" t="s">
        <v>250</v>
      </c>
      <c r="C9" s="6"/>
      <c r="D9" s="6"/>
      <c r="E9" s="12">
        <v>0</v>
      </c>
      <c r="F9" s="12">
        <f>E9*1.5</f>
        <v>0</v>
      </c>
    </row>
    <row r="10" spans="1:10" ht="15" x14ac:dyDescent="0.15">
      <c r="A10" s="5" t="s">
        <v>11</v>
      </c>
      <c r="B10" s="5" t="s">
        <v>12</v>
      </c>
      <c r="C10" s="5"/>
      <c r="D10" s="5"/>
      <c r="E10" s="10">
        <v>0</v>
      </c>
      <c r="F10" s="10">
        <f>E10*1</f>
        <v>0</v>
      </c>
    </row>
    <row r="11" spans="1:10" ht="22.5" x14ac:dyDescent="0.15">
      <c r="A11" s="6" t="s">
        <v>13</v>
      </c>
      <c r="B11" s="6" t="s">
        <v>14</v>
      </c>
      <c r="C11" s="6"/>
      <c r="D11" s="6"/>
      <c r="E11" s="12">
        <v>0</v>
      </c>
      <c r="F11" s="12">
        <f>E11*0.5</f>
        <v>0</v>
      </c>
    </row>
    <row r="12" spans="1:10" ht="22.5" x14ac:dyDescent="0.15">
      <c r="A12" s="5" t="s">
        <v>15</v>
      </c>
      <c r="B12" s="5" t="s">
        <v>260</v>
      </c>
      <c r="C12" s="5"/>
      <c r="D12" s="5"/>
      <c r="E12" s="10">
        <v>0</v>
      </c>
      <c r="F12" s="10">
        <f>E12*1.5</f>
        <v>0</v>
      </c>
    </row>
    <row r="13" spans="1:10" ht="22.5" x14ac:dyDescent="0.15">
      <c r="A13" s="6" t="s">
        <v>17</v>
      </c>
      <c r="B13" s="6" t="s">
        <v>16</v>
      </c>
      <c r="C13" s="6"/>
      <c r="D13" s="6"/>
      <c r="E13" s="12">
        <v>0</v>
      </c>
      <c r="F13" s="12">
        <f>E13*1.5</f>
        <v>0</v>
      </c>
    </row>
    <row r="14" spans="1:10" ht="22.5" x14ac:dyDescent="0.15">
      <c r="A14" s="5" t="s">
        <v>18</v>
      </c>
      <c r="B14" s="5" t="s">
        <v>19</v>
      </c>
      <c r="C14" s="5"/>
      <c r="D14" s="5"/>
      <c r="E14" s="10">
        <v>0</v>
      </c>
      <c r="F14" s="10">
        <f>E14*1.5</f>
        <v>0</v>
      </c>
    </row>
    <row r="15" spans="1:10" ht="15" x14ac:dyDescent="0.15">
      <c r="A15" s="45" t="s">
        <v>20</v>
      </c>
      <c r="B15" s="6" t="s">
        <v>21</v>
      </c>
      <c r="C15" s="6"/>
      <c r="D15" s="6"/>
      <c r="E15" s="12">
        <v>0</v>
      </c>
      <c r="F15" s="12">
        <f>E15*3</f>
        <v>0</v>
      </c>
    </row>
    <row r="16" spans="1:10" ht="22.15" customHeight="1" x14ac:dyDescent="0.15">
      <c r="A16" s="45"/>
      <c r="B16" s="7" t="s">
        <v>22</v>
      </c>
      <c r="C16" s="6"/>
      <c r="D16" s="6"/>
      <c r="E16" s="12">
        <v>0</v>
      </c>
      <c r="F16" s="12">
        <f>E16*1</f>
        <v>0</v>
      </c>
    </row>
    <row r="17" spans="1:6" ht="20.45" customHeight="1" x14ac:dyDescent="0.15">
      <c r="A17" s="46" t="s">
        <v>23</v>
      </c>
      <c r="B17" s="8" t="s">
        <v>24</v>
      </c>
      <c r="C17" s="5"/>
      <c r="D17" s="5"/>
      <c r="E17" s="12">
        <v>0</v>
      </c>
      <c r="F17" s="10">
        <f>E17*4</f>
        <v>0</v>
      </c>
    </row>
    <row r="18" spans="1:6" ht="15.75" customHeight="1" x14ac:dyDescent="0.15">
      <c r="A18" s="46"/>
      <c r="B18" s="5" t="s">
        <v>25</v>
      </c>
      <c r="C18" s="5"/>
      <c r="D18" s="5"/>
      <c r="E18" s="12">
        <v>0</v>
      </c>
      <c r="F18" s="10">
        <f>E18*2</f>
        <v>0</v>
      </c>
    </row>
    <row r="19" spans="1:6" ht="15" x14ac:dyDescent="0.15">
      <c r="A19" s="45" t="s">
        <v>26</v>
      </c>
      <c r="B19" s="7" t="s">
        <v>27</v>
      </c>
      <c r="C19" s="6"/>
      <c r="D19" s="6"/>
      <c r="E19" s="12">
        <v>0</v>
      </c>
      <c r="F19" s="12">
        <f>E19*2</f>
        <v>0</v>
      </c>
    </row>
    <row r="20" spans="1:6" ht="30" customHeight="1" x14ac:dyDescent="0.15">
      <c r="A20" s="45"/>
      <c r="B20" s="6" t="s">
        <v>28</v>
      </c>
      <c r="C20" s="6"/>
      <c r="D20" s="6"/>
      <c r="E20" s="12">
        <v>0</v>
      </c>
      <c r="F20" s="12">
        <f>E20*0.5</f>
        <v>0</v>
      </c>
    </row>
    <row r="21" spans="1:6" ht="33.75" customHeight="1" x14ac:dyDescent="0.15">
      <c r="A21" s="5" t="s">
        <v>29</v>
      </c>
      <c r="B21" s="5" t="s">
        <v>30</v>
      </c>
      <c r="C21" s="5"/>
      <c r="D21" s="5"/>
      <c r="E21" s="12">
        <v>0</v>
      </c>
      <c r="F21" s="10">
        <f>E21*2</f>
        <v>0</v>
      </c>
    </row>
    <row r="22" spans="1:6" ht="22.5" customHeight="1" x14ac:dyDescent="0.15">
      <c r="A22" s="6" t="s">
        <v>31</v>
      </c>
      <c r="B22" s="6" t="s">
        <v>32</v>
      </c>
      <c r="C22" s="6"/>
      <c r="D22" s="6"/>
      <c r="E22" s="12">
        <v>0</v>
      </c>
      <c r="F22" s="12">
        <f>E22*3</f>
        <v>0</v>
      </c>
    </row>
    <row r="23" spans="1:6" ht="15" x14ac:dyDescent="0.15">
      <c r="A23" s="47" t="s">
        <v>33</v>
      </c>
      <c r="B23" s="5" t="s">
        <v>34</v>
      </c>
      <c r="C23" s="5"/>
      <c r="D23" s="5"/>
      <c r="E23" s="12">
        <v>0</v>
      </c>
      <c r="F23" s="10">
        <f>E23*3</f>
        <v>0</v>
      </c>
    </row>
    <row r="24" spans="1:6" ht="15" customHeight="1" x14ac:dyDescent="0.15">
      <c r="A24" s="48"/>
      <c r="B24" s="5" t="s">
        <v>35</v>
      </c>
      <c r="C24" s="5"/>
      <c r="D24" s="5"/>
      <c r="E24" s="12">
        <v>0</v>
      </c>
      <c r="F24" s="10">
        <f>E24*2</f>
        <v>0</v>
      </c>
    </row>
    <row r="25" spans="1:6" ht="15" customHeight="1" x14ac:dyDescent="0.15">
      <c r="A25" s="49"/>
      <c r="B25" s="5" t="s">
        <v>36</v>
      </c>
      <c r="C25" s="5"/>
      <c r="D25" s="5"/>
      <c r="E25" s="12">
        <v>0</v>
      </c>
      <c r="F25" s="10">
        <f>E25*1</f>
        <v>0</v>
      </c>
    </row>
    <row r="26" spans="1:6" ht="15" x14ac:dyDescent="0.25">
      <c r="A26" s="43" t="s">
        <v>37</v>
      </c>
      <c r="B26" s="43"/>
      <c r="C26" s="43"/>
      <c r="D26" s="43"/>
      <c r="E26" s="43"/>
      <c r="F26" s="28">
        <f>SUM(F6:F25)</f>
        <v>0</v>
      </c>
    </row>
    <row r="27" spans="1:6" ht="15" x14ac:dyDescent="0.25">
      <c r="A27" s="44" t="s">
        <v>38</v>
      </c>
      <c r="B27" s="44"/>
      <c r="C27" s="44"/>
      <c r="D27" s="44"/>
      <c r="E27" s="44"/>
      <c r="F27" s="1">
        <f>IF(F26&gt;30,30,F26)</f>
        <v>0</v>
      </c>
    </row>
  </sheetData>
  <sheetProtection algorithmName="SHA-512" hashValue="vfHO7o855ul9jPm1XdsV2SmXUbs6B0qQAj22oq9Os8VIP9MD4qKs+z1fnMKwuCH+tzm9CD0s1StQXD9uEg5pCg==" saltValue="DMtb2NzS4mg1DzZCR8HZIA==" spinCount="100000" sheet="1" formatColumns="0" formatRows="0"/>
  <protectedRanges>
    <protectedRange sqref="C6:E25" name="Intervalo1_16"/>
  </protectedRanges>
  <mergeCells count="8">
    <mergeCell ref="A1:F2"/>
    <mergeCell ref="A3:F4"/>
    <mergeCell ref="A26:E26"/>
    <mergeCell ref="A27:E27"/>
    <mergeCell ref="A15:A16"/>
    <mergeCell ref="A17:A18"/>
    <mergeCell ref="A19:A20"/>
    <mergeCell ref="A23:A25"/>
  </mergeCells>
  <conditionalFormatting sqref="F26">
    <cfRule type="cellIs" dxfId="8" priority="1" operator="greaterThan">
      <formula>30</formula>
    </cfRule>
  </conditionalFormatting>
  <dataValidations count="3">
    <dataValidation type="whole" allowBlank="1" showInputMessage="1" showErrorMessage="1" errorTitle="O VALOR INSERIDO É INVÁLIDO" error="O valor inserido deve ser um número inteiro entre 0 e 30" sqref="E6" xr:uid="{DEA62DE2-C280-4B81-9FFC-4260B768AF5B}">
      <formula1>0</formula1>
      <formula2>30</formula2>
    </dataValidation>
    <dataValidation type="whole" allowBlank="1" showInputMessage="1" showErrorMessage="1" errorTitle="O VALOR INSERIDO É INVÁLIDO" error="O valor inserido deve ser um número inteiro entre 0 e 20" sqref="E7:E9" xr:uid="{D9B8BB52-C02D-41F6-9DE9-31B417F72976}">
      <formula1>0</formula1>
      <formula2>20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E10:E25" xr:uid="{F1F725E8-6D25-4E5C-B52B-FE2333B26444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66"/>
  <sheetViews>
    <sheetView tabSelected="1" workbookViewId="0">
      <selection activeCell="I13" sqref="I13"/>
    </sheetView>
  </sheetViews>
  <sheetFormatPr defaultColWidth="9" defaultRowHeight="13.5" x14ac:dyDescent="0.15"/>
  <cols>
    <col min="1" max="1" width="16.875" customWidth="1"/>
    <col min="2" max="2" width="19.125" customWidth="1"/>
    <col min="3" max="3" width="18" customWidth="1"/>
    <col min="4" max="4" width="38.875" customWidth="1"/>
    <col min="5" max="5" width="30.125" customWidth="1"/>
    <col min="6" max="6" width="13.875" customWidth="1"/>
    <col min="7" max="7" width="21.375" customWidth="1"/>
  </cols>
  <sheetData>
    <row r="1" spans="1:11" ht="15" customHeight="1" x14ac:dyDescent="0.15">
      <c r="A1" s="38" t="s">
        <v>254</v>
      </c>
      <c r="B1" s="38"/>
      <c r="C1" s="38"/>
      <c r="D1" s="38"/>
      <c r="E1" s="38"/>
      <c r="F1" s="38"/>
      <c r="G1" s="38"/>
    </row>
    <row r="2" spans="1:11" x14ac:dyDescent="0.15">
      <c r="A2" s="38"/>
      <c r="B2" s="38"/>
      <c r="C2" s="38"/>
      <c r="D2" s="38"/>
      <c r="E2" s="38"/>
      <c r="F2" s="38"/>
      <c r="G2" s="38"/>
    </row>
    <row r="3" spans="1:11" x14ac:dyDescent="0.15">
      <c r="A3" s="51" t="s">
        <v>257</v>
      </c>
      <c r="B3" s="51"/>
      <c r="C3" s="51"/>
      <c r="D3" s="51"/>
      <c r="E3" s="51"/>
      <c r="F3" s="51"/>
      <c r="G3" s="52"/>
    </row>
    <row r="4" spans="1:11" x14ac:dyDescent="0.15">
      <c r="A4" s="53"/>
      <c r="B4" s="53"/>
      <c r="C4" s="53"/>
      <c r="D4" s="53"/>
      <c r="E4" s="53"/>
      <c r="F4" s="53"/>
      <c r="G4" s="54"/>
    </row>
    <row r="5" spans="1:11" ht="15" x14ac:dyDescent="0.15">
      <c r="A5" s="55" t="s">
        <v>0</v>
      </c>
      <c r="B5" s="55"/>
      <c r="C5" s="19" t="s">
        <v>1</v>
      </c>
      <c r="D5" s="18" t="s">
        <v>248</v>
      </c>
      <c r="E5" s="18" t="s">
        <v>249</v>
      </c>
      <c r="F5" s="18" t="s">
        <v>2</v>
      </c>
      <c r="G5" s="18" t="s">
        <v>3</v>
      </c>
    </row>
    <row r="6" spans="1:11" ht="22.5" x14ac:dyDescent="0.15">
      <c r="A6" s="46" t="s">
        <v>251</v>
      </c>
      <c r="B6" s="5" t="s">
        <v>39</v>
      </c>
      <c r="C6" s="5" t="s">
        <v>40</v>
      </c>
      <c r="D6" s="5"/>
      <c r="E6" s="5"/>
      <c r="F6" s="24">
        <v>0</v>
      </c>
      <c r="G6" s="9">
        <f>F6*1</f>
        <v>0</v>
      </c>
    </row>
    <row r="7" spans="1:11" ht="22.5" x14ac:dyDescent="0.15">
      <c r="A7" s="46"/>
      <c r="B7" s="5" t="s">
        <v>41</v>
      </c>
      <c r="C7" s="5" t="s">
        <v>42</v>
      </c>
      <c r="D7" s="5"/>
      <c r="E7" s="5"/>
      <c r="F7" s="24">
        <v>0</v>
      </c>
      <c r="G7" s="9">
        <f>F7*0.5</f>
        <v>0</v>
      </c>
    </row>
    <row r="8" spans="1:11" ht="22.5" x14ac:dyDescent="0.15">
      <c r="A8" s="45" t="s">
        <v>43</v>
      </c>
      <c r="B8" s="6" t="s">
        <v>44</v>
      </c>
      <c r="C8" s="6" t="s">
        <v>16</v>
      </c>
      <c r="D8" s="6"/>
      <c r="E8" s="6"/>
      <c r="F8" s="25">
        <v>0</v>
      </c>
      <c r="G8" s="11">
        <f>F8*1.5</f>
        <v>0</v>
      </c>
    </row>
    <row r="9" spans="1:11" ht="33.75" x14ac:dyDescent="0.15">
      <c r="A9" s="45"/>
      <c r="B9" s="6" t="s">
        <v>45</v>
      </c>
      <c r="C9" s="6" t="s">
        <v>46</v>
      </c>
      <c r="D9" s="6"/>
      <c r="E9" s="6"/>
      <c r="F9" s="25">
        <v>0</v>
      </c>
      <c r="G9" s="11">
        <f>F9*1</f>
        <v>0</v>
      </c>
    </row>
    <row r="10" spans="1:11" ht="15" x14ac:dyDescent="0.15">
      <c r="A10" s="45"/>
      <c r="B10" s="6" t="s">
        <v>47</v>
      </c>
      <c r="C10" s="6" t="s">
        <v>48</v>
      </c>
      <c r="D10" s="6"/>
      <c r="E10" s="6"/>
      <c r="F10" s="25">
        <v>0</v>
      </c>
      <c r="G10" s="11">
        <f>F10*3</f>
        <v>0</v>
      </c>
    </row>
    <row r="11" spans="1:11" ht="15" x14ac:dyDescent="0.15">
      <c r="A11" s="45"/>
      <c r="B11" s="6" t="s">
        <v>49</v>
      </c>
      <c r="C11" s="6" t="s">
        <v>16</v>
      </c>
      <c r="D11" s="6"/>
      <c r="E11" s="6"/>
      <c r="F11" s="25">
        <v>0</v>
      </c>
      <c r="G11" s="11">
        <f>F11*1.5</f>
        <v>0</v>
      </c>
    </row>
    <row r="12" spans="1:11" ht="15" x14ac:dyDescent="0.15">
      <c r="A12" s="45"/>
      <c r="B12" s="6" t="s">
        <v>50</v>
      </c>
      <c r="C12" s="6" t="s">
        <v>51</v>
      </c>
      <c r="D12" s="6"/>
      <c r="E12" s="6"/>
      <c r="F12" s="25">
        <v>0</v>
      </c>
      <c r="G12" s="11">
        <f>F12*4</f>
        <v>0</v>
      </c>
    </row>
    <row r="13" spans="1:11" ht="15" x14ac:dyDescent="0.15">
      <c r="A13" s="45"/>
      <c r="B13" s="6" t="s">
        <v>52</v>
      </c>
      <c r="C13" s="6" t="s">
        <v>48</v>
      </c>
      <c r="D13" s="6"/>
      <c r="E13" s="6"/>
      <c r="F13" s="25">
        <v>0</v>
      </c>
      <c r="G13" s="11">
        <f>F13*3</f>
        <v>0</v>
      </c>
    </row>
    <row r="14" spans="1:11" ht="45" x14ac:dyDescent="0.15">
      <c r="A14" s="82" t="s">
        <v>53</v>
      </c>
      <c r="B14" s="5" t="s">
        <v>54</v>
      </c>
      <c r="C14" s="5" t="s">
        <v>55</v>
      </c>
      <c r="D14" s="5"/>
      <c r="E14" s="5"/>
      <c r="F14" s="24">
        <v>0</v>
      </c>
      <c r="G14" s="9">
        <f>F14*1.5</f>
        <v>0</v>
      </c>
      <c r="K14" s="89"/>
    </row>
    <row r="15" spans="1:11" ht="29.25" customHeight="1" x14ac:dyDescent="0.15">
      <c r="A15" s="87" t="s">
        <v>56</v>
      </c>
      <c r="B15" s="88"/>
      <c r="C15" s="6" t="s">
        <v>30</v>
      </c>
      <c r="D15" s="6"/>
      <c r="E15" s="6"/>
      <c r="F15" s="25">
        <v>0</v>
      </c>
      <c r="G15" s="11">
        <f>F15*2</f>
        <v>0</v>
      </c>
    </row>
    <row r="16" spans="1:11" ht="22.5" x14ac:dyDescent="0.15">
      <c r="A16" s="62" t="s">
        <v>57</v>
      </c>
      <c r="B16" s="35" t="s">
        <v>58</v>
      </c>
      <c r="C16" s="35" t="s">
        <v>59</v>
      </c>
      <c r="D16" s="35"/>
      <c r="E16" s="35"/>
      <c r="F16" s="36">
        <v>0</v>
      </c>
      <c r="G16" s="37">
        <f>F16*1.5</f>
        <v>0</v>
      </c>
    </row>
    <row r="17" spans="1:11" ht="22.5" x14ac:dyDescent="0.15">
      <c r="A17" s="62"/>
      <c r="B17" s="35" t="s">
        <v>60</v>
      </c>
      <c r="C17" s="35" t="s">
        <v>61</v>
      </c>
      <c r="D17" s="35"/>
      <c r="E17" s="35"/>
      <c r="F17" s="36">
        <v>0</v>
      </c>
      <c r="G17" s="37">
        <f>F17*2.5</f>
        <v>0</v>
      </c>
    </row>
    <row r="18" spans="1:11" ht="22.5" x14ac:dyDescent="0.15">
      <c r="A18" s="62"/>
      <c r="B18" s="35" t="s">
        <v>62</v>
      </c>
      <c r="C18" s="35" t="s">
        <v>12</v>
      </c>
      <c r="D18" s="35"/>
      <c r="E18" s="35"/>
      <c r="F18" s="36">
        <v>0</v>
      </c>
      <c r="G18" s="83">
        <f>F18*1</f>
        <v>0</v>
      </c>
    </row>
    <row r="19" spans="1:11" ht="22.5" x14ac:dyDescent="0.15">
      <c r="A19" s="62"/>
      <c r="B19" s="35" t="s">
        <v>63</v>
      </c>
      <c r="C19" s="35" t="s">
        <v>64</v>
      </c>
      <c r="D19" s="35"/>
      <c r="E19" s="35"/>
      <c r="F19" s="36">
        <v>0</v>
      </c>
      <c r="G19" s="37">
        <f>F19*2</f>
        <v>0</v>
      </c>
    </row>
    <row r="20" spans="1:11" ht="22.5" x14ac:dyDescent="0.15">
      <c r="A20" s="62"/>
      <c r="B20" s="35" t="s">
        <v>65</v>
      </c>
      <c r="C20" s="35" t="s">
        <v>12</v>
      </c>
      <c r="D20" s="35"/>
      <c r="E20" s="35"/>
      <c r="F20" s="36">
        <v>0</v>
      </c>
      <c r="G20" s="37">
        <f>F20*1</f>
        <v>0</v>
      </c>
    </row>
    <row r="21" spans="1:11" ht="15" x14ac:dyDescent="0.15">
      <c r="A21" s="45" t="s">
        <v>66</v>
      </c>
      <c r="B21" s="6" t="s">
        <v>67</v>
      </c>
      <c r="C21" s="6" t="s">
        <v>68</v>
      </c>
      <c r="D21" s="6"/>
      <c r="E21" s="6"/>
      <c r="F21" s="25">
        <v>0</v>
      </c>
      <c r="G21" s="11">
        <f>F21*5</f>
        <v>0</v>
      </c>
    </row>
    <row r="22" spans="1:11" ht="15" x14ac:dyDescent="0.15">
      <c r="A22" s="45"/>
      <c r="B22" s="6" t="s">
        <v>69</v>
      </c>
      <c r="C22" s="6" t="s">
        <v>70</v>
      </c>
      <c r="D22" s="6"/>
      <c r="E22" s="6"/>
      <c r="F22" s="25">
        <v>0</v>
      </c>
      <c r="G22" s="11">
        <f>F22*4</f>
        <v>0</v>
      </c>
    </row>
    <row r="23" spans="1:11" ht="22.5" x14ac:dyDescent="0.15">
      <c r="A23" s="45"/>
      <c r="B23" s="6" t="s">
        <v>71</v>
      </c>
      <c r="C23" s="6" t="s">
        <v>72</v>
      </c>
      <c r="D23" s="6"/>
      <c r="E23" s="6"/>
      <c r="F23" s="25">
        <v>0</v>
      </c>
      <c r="G23" s="11">
        <f>F23*3</f>
        <v>0</v>
      </c>
    </row>
    <row r="24" spans="1:11" ht="22.5" x14ac:dyDescent="0.15">
      <c r="A24" s="45"/>
      <c r="B24" s="6" t="s">
        <v>73</v>
      </c>
      <c r="C24" s="6" t="s">
        <v>74</v>
      </c>
      <c r="D24" s="6"/>
      <c r="E24" s="6"/>
      <c r="F24" s="25">
        <v>0</v>
      </c>
      <c r="G24" s="11">
        <f>F24*2</f>
        <v>0</v>
      </c>
    </row>
    <row r="25" spans="1:11" ht="22.5" x14ac:dyDescent="0.15">
      <c r="A25" s="45"/>
      <c r="B25" s="6" t="s">
        <v>75</v>
      </c>
      <c r="C25" s="6" t="s">
        <v>76</v>
      </c>
      <c r="D25" s="6"/>
      <c r="E25" s="6"/>
      <c r="F25" s="25">
        <v>0</v>
      </c>
      <c r="G25" s="11">
        <f>F25*1</f>
        <v>0</v>
      </c>
    </row>
    <row r="26" spans="1:11" ht="22.5" x14ac:dyDescent="0.15">
      <c r="A26" s="62" t="s">
        <v>77</v>
      </c>
      <c r="B26" s="35" t="s">
        <v>78</v>
      </c>
      <c r="C26" s="35" t="s">
        <v>79</v>
      </c>
      <c r="D26" s="35"/>
      <c r="E26" s="35"/>
      <c r="F26" s="36">
        <v>0</v>
      </c>
      <c r="G26" s="37">
        <f>F26*1</f>
        <v>0</v>
      </c>
    </row>
    <row r="27" spans="1:11" ht="22.5" x14ac:dyDescent="0.15">
      <c r="A27" s="62"/>
      <c r="B27" s="35" t="s">
        <v>80</v>
      </c>
      <c r="C27" s="35" t="s">
        <v>81</v>
      </c>
      <c r="D27" s="35"/>
      <c r="E27" s="35"/>
      <c r="F27" s="36">
        <v>0</v>
      </c>
      <c r="G27" s="37">
        <f>F27*2</f>
        <v>0</v>
      </c>
    </row>
    <row r="28" spans="1:11" ht="22.5" x14ac:dyDescent="0.15">
      <c r="A28" s="62"/>
      <c r="B28" s="35" t="s">
        <v>82</v>
      </c>
      <c r="C28" s="35" t="s">
        <v>83</v>
      </c>
      <c r="D28" s="35"/>
      <c r="E28" s="35"/>
      <c r="F28" s="36">
        <v>0</v>
      </c>
      <c r="G28" s="37">
        <f>F28*3</f>
        <v>0</v>
      </c>
      <c r="K28" s="34"/>
    </row>
    <row r="29" spans="1:11" ht="22.5" x14ac:dyDescent="0.15">
      <c r="A29" s="62"/>
      <c r="B29" s="35" t="s">
        <v>84</v>
      </c>
      <c r="C29" s="35" t="s">
        <v>85</v>
      </c>
      <c r="D29" s="35"/>
      <c r="E29" s="35"/>
      <c r="F29" s="36">
        <v>0</v>
      </c>
      <c r="G29" s="37">
        <f>F29*0.5</f>
        <v>0</v>
      </c>
    </row>
    <row r="30" spans="1:11" ht="22.5" x14ac:dyDescent="0.15">
      <c r="A30" s="62"/>
      <c r="B30" s="35" t="s">
        <v>86</v>
      </c>
      <c r="C30" s="35" t="s">
        <v>87</v>
      </c>
      <c r="D30" s="35"/>
      <c r="E30" s="35"/>
      <c r="F30" s="36">
        <v>0</v>
      </c>
      <c r="G30" s="37">
        <f>F30*1</f>
        <v>0</v>
      </c>
    </row>
    <row r="31" spans="1:11" ht="27.75" customHeight="1" x14ac:dyDescent="0.15">
      <c r="A31" s="62"/>
      <c r="B31" s="35" t="s">
        <v>88</v>
      </c>
      <c r="C31" s="35" t="s">
        <v>89</v>
      </c>
      <c r="D31" s="35"/>
      <c r="E31" s="35"/>
      <c r="F31" s="36">
        <v>0</v>
      </c>
      <c r="G31" s="37">
        <f>F31*1.5</f>
        <v>0</v>
      </c>
    </row>
    <row r="32" spans="1:11" ht="27.75" customHeight="1" x14ac:dyDescent="0.15">
      <c r="A32" s="56" t="s">
        <v>261</v>
      </c>
      <c r="B32" s="6" t="s">
        <v>91</v>
      </c>
      <c r="C32" s="6" t="s">
        <v>147</v>
      </c>
      <c r="D32" s="6"/>
      <c r="E32" s="6"/>
      <c r="F32" s="25">
        <v>0</v>
      </c>
      <c r="G32" s="11">
        <f>F32*3</f>
        <v>0</v>
      </c>
    </row>
    <row r="33" spans="1:7" ht="27.75" customHeight="1" x14ac:dyDescent="0.15">
      <c r="A33" s="84"/>
      <c r="B33" s="6" t="s">
        <v>93</v>
      </c>
      <c r="C33" s="6" t="s">
        <v>148</v>
      </c>
      <c r="D33" s="6"/>
      <c r="E33" s="6"/>
      <c r="F33" s="25">
        <v>0</v>
      </c>
      <c r="G33" s="11">
        <f>F33*1</f>
        <v>0</v>
      </c>
    </row>
    <row r="34" spans="1:7" ht="27.75" customHeight="1" x14ac:dyDescent="0.15">
      <c r="A34" s="57" t="s">
        <v>262</v>
      </c>
      <c r="B34" s="35" t="s">
        <v>91</v>
      </c>
      <c r="C34" s="35" t="s">
        <v>149</v>
      </c>
      <c r="D34" s="35"/>
      <c r="E34" s="35"/>
      <c r="F34" s="36">
        <v>0</v>
      </c>
      <c r="G34" s="37">
        <f>F34*4</f>
        <v>0</v>
      </c>
    </row>
    <row r="35" spans="1:7" ht="27.75" customHeight="1" x14ac:dyDescent="0.15">
      <c r="A35" s="85"/>
      <c r="B35" s="35" t="s">
        <v>93</v>
      </c>
      <c r="C35" s="35" t="s">
        <v>92</v>
      </c>
      <c r="D35" s="35"/>
      <c r="E35" s="35"/>
      <c r="F35" s="36">
        <v>0</v>
      </c>
      <c r="G35" s="37">
        <f>F35*2</f>
        <v>0</v>
      </c>
    </row>
    <row r="36" spans="1:7" ht="15" x14ac:dyDescent="0.15">
      <c r="A36" s="86" t="s">
        <v>90</v>
      </c>
      <c r="B36" s="6" t="s">
        <v>91</v>
      </c>
      <c r="C36" s="6" t="s">
        <v>92</v>
      </c>
      <c r="D36" s="6"/>
      <c r="E36" s="6"/>
      <c r="F36" s="25">
        <v>0</v>
      </c>
      <c r="G36" s="11">
        <f>F36*2</f>
        <v>0</v>
      </c>
    </row>
    <row r="37" spans="1:7" ht="29.25" customHeight="1" x14ac:dyDescent="0.15">
      <c r="A37" s="86"/>
      <c r="B37" s="6" t="s">
        <v>93</v>
      </c>
      <c r="C37" s="6" t="s">
        <v>94</v>
      </c>
      <c r="D37" s="6"/>
      <c r="E37" s="6"/>
      <c r="F37" s="25">
        <v>0</v>
      </c>
      <c r="G37" s="11">
        <f>F37*0.5</f>
        <v>0</v>
      </c>
    </row>
    <row r="38" spans="1:7" ht="15" x14ac:dyDescent="0.15">
      <c r="A38" s="62" t="s">
        <v>95</v>
      </c>
      <c r="B38" s="62"/>
      <c r="C38" s="35" t="s">
        <v>96</v>
      </c>
      <c r="D38" s="35"/>
      <c r="E38" s="35"/>
      <c r="F38" s="36">
        <v>0</v>
      </c>
      <c r="G38" s="37">
        <f>F38*3</f>
        <v>0</v>
      </c>
    </row>
    <row r="39" spans="1:7" ht="22.5" x14ac:dyDescent="0.15">
      <c r="A39" s="45" t="s">
        <v>97</v>
      </c>
      <c r="B39" s="6" t="s">
        <v>98</v>
      </c>
      <c r="C39" s="6" t="s">
        <v>99</v>
      </c>
      <c r="D39" s="6"/>
      <c r="E39" s="6"/>
      <c r="F39" s="25">
        <v>0</v>
      </c>
      <c r="G39" s="11">
        <f>F39*6</f>
        <v>0</v>
      </c>
    </row>
    <row r="40" spans="1:7" ht="22.5" x14ac:dyDescent="0.15">
      <c r="A40" s="45"/>
      <c r="B40" s="6" t="s">
        <v>100</v>
      </c>
      <c r="C40" s="6" t="s">
        <v>101</v>
      </c>
      <c r="D40" s="6"/>
      <c r="E40" s="6"/>
      <c r="F40" s="25">
        <v>0</v>
      </c>
      <c r="G40" s="11">
        <f>F40*8</f>
        <v>0</v>
      </c>
    </row>
    <row r="41" spans="1:7" ht="22.5" x14ac:dyDescent="0.15">
      <c r="A41" s="45"/>
      <c r="B41" s="6" t="s">
        <v>102</v>
      </c>
      <c r="C41" s="6" t="s">
        <v>103</v>
      </c>
      <c r="D41" s="6"/>
      <c r="E41" s="6"/>
      <c r="F41" s="25">
        <v>0</v>
      </c>
      <c r="G41" s="11">
        <f>F41*10</f>
        <v>0</v>
      </c>
    </row>
    <row r="42" spans="1:7" ht="22.5" x14ac:dyDescent="0.15">
      <c r="A42" s="45"/>
      <c r="B42" s="6" t="s">
        <v>104</v>
      </c>
      <c r="C42" s="6" t="s">
        <v>105</v>
      </c>
      <c r="D42" s="6"/>
      <c r="E42" s="6"/>
      <c r="F42" s="25">
        <v>0</v>
      </c>
      <c r="G42" s="11">
        <f>F42*3</f>
        <v>0</v>
      </c>
    </row>
    <row r="43" spans="1:7" ht="22.5" x14ac:dyDescent="0.15">
      <c r="A43" s="45"/>
      <c r="B43" s="6" t="s">
        <v>106</v>
      </c>
      <c r="C43" s="6" t="s">
        <v>107</v>
      </c>
      <c r="D43" s="6"/>
      <c r="E43" s="6"/>
      <c r="F43" s="25">
        <v>0</v>
      </c>
      <c r="G43" s="11">
        <f>F43*4</f>
        <v>0</v>
      </c>
    </row>
    <row r="44" spans="1:7" ht="22.5" x14ac:dyDescent="0.15">
      <c r="A44" s="45"/>
      <c r="B44" s="6" t="s">
        <v>108</v>
      </c>
      <c r="C44" s="6" t="s">
        <v>109</v>
      </c>
      <c r="D44" s="6"/>
      <c r="E44" s="6"/>
      <c r="F44" s="25">
        <v>0</v>
      </c>
      <c r="G44" s="11">
        <f>F44*5</f>
        <v>0</v>
      </c>
    </row>
    <row r="45" spans="1:7" ht="15" x14ac:dyDescent="0.15">
      <c r="A45" s="45"/>
      <c r="B45" s="6" t="s">
        <v>110</v>
      </c>
      <c r="C45" s="6" t="s">
        <v>99</v>
      </c>
      <c r="D45" s="6"/>
      <c r="E45" s="6"/>
      <c r="F45" s="25">
        <v>0</v>
      </c>
      <c r="G45" s="11">
        <f>F45*6</f>
        <v>0</v>
      </c>
    </row>
    <row r="46" spans="1:7" ht="22.5" x14ac:dyDescent="0.15">
      <c r="A46" s="62" t="s">
        <v>111</v>
      </c>
      <c r="B46" s="35" t="s">
        <v>112</v>
      </c>
      <c r="C46" s="35" t="s">
        <v>113</v>
      </c>
      <c r="D46" s="35"/>
      <c r="E46" s="35"/>
      <c r="F46" s="36">
        <v>0</v>
      </c>
      <c r="G46" s="37">
        <f>F46*3</f>
        <v>0</v>
      </c>
    </row>
    <row r="47" spans="1:7" ht="22.5" x14ac:dyDescent="0.15">
      <c r="A47" s="62"/>
      <c r="B47" s="35" t="s">
        <v>114</v>
      </c>
      <c r="C47" s="35" t="s">
        <v>115</v>
      </c>
      <c r="D47" s="35"/>
      <c r="E47" s="35"/>
      <c r="F47" s="36">
        <v>0</v>
      </c>
      <c r="G47" s="37">
        <f>F47*4</f>
        <v>0</v>
      </c>
    </row>
    <row r="48" spans="1:7" ht="22.5" x14ac:dyDescent="0.15">
      <c r="A48" s="62"/>
      <c r="B48" s="35" t="s">
        <v>116</v>
      </c>
      <c r="C48" s="35" t="s">
        <v>117</v>
      </c>
      <c r="D48" s="35"/>
      <c r="E48" s="35"/>
      <c r="F48" s="36">
        <v>0</v>
      </c>
      <c r="G48" s="37">
        <f>F48*5</f>
        <v>0</v>
      </c>
    </row>
    <row r="49" spans="1:7" ht="22.5" x14ac:dyDescent="0.15">
      <c r="A49" s="62"/>
      <c r="B49" s="35" t="s">
        <v>118</v>
      </c>
      <c r="C49" s="35" t="s">
        <v>119</v>
      </c>
      <c r="D49" s="35"/>
      <c r="E49" s="35"/>
      <c r="F49" s="36">
        <v>0</v>
      </c>
      <c r="G49" s="37">
        <f>F49*1.5</f>
        <v>0</v>
      </c>
    </row>
    <row r="50" spans="1:7" ht="22.5" x14ac:dyDescent="0.15">
      <c r="A50" s="62"/>
      <c r="B50" s="35" t="s">
        <v>120</v>
      </c>
      <c r="C50" s="35" t="s">
        <v>121</v>
      </c>
      <c r="D50" s="35"/>
      <c r="E50" s="35"/>
      <c r="F50" s="36">
        <v>0</v>
      </c>
      <c r="G50" s="37">
        <f>F50*2</f>
        <v>0</v>
      </c>
    </row>
    <row r="51" spans="1:7" ht="22.5" x14ac:dyDescent="0.15">
      <c r="A51" s="62"/>
      <c r="B51" s="35" t="s">
        <v>122</v>
      </c>
      <c r="C51" s="35" t="s">
        <v>123</v>
      </c>
      <c r="D51" s="35"/>
      <c r="E51" s="35"/>
      <c r="F51" s="36">
        <v>0</v>
      </c>
      <c r="G51" s="37">
        <f>F51*2.5</f>
        <v>0</v>
      </c>
    </row>
    <row r="52" spans="1:7" ht="15" x14ac:dyDescent="0.15">
      <c r="A52" s="45" t="s">
        <v>124</v>
      </c>
      <c r="B52" s="6" t="s">
        <v>125</v>
      </c>
      <c r="C52" s="6" t="s">
        <v>126</v>
      </c>
      <c r="D52" s="6"/>
      <c r="E52" s="6"/>
      <c r="F52" s="25">
        <v>0</v>
      </c>
      <c r="G52" s="11">
        <f>F52*1.5</f>
        <v>0</v>
      </c>
    </row>
    <row r="53" spans="1:7" ht="15" x14ac:dyDescent="0.15">
      <c r="A53" s="45"/>
      <c r="B53" s="6" t="s">
        <v>127</v>
      </c>
      <c r="C53" s="6" t="s">
        <v>128</v>
      </c>
      <c r="D53" s="6"/>
      <c r="E53" s="6"/>
      <c r="F53" s="25">
        <v>0</v>
      </c>
      <c r="G53" s="11">
        <f>F53*1</f>
        <v>0</v>
      </c>
    </row>
    <row r="54" spans="1:7" ht="15" x14ac:dyDescent="0.15">
      <c r="A54" s="45"/>
      <c r="B54" s="6" t="s">
        <v>129</v>
      </c>
      <c r="C54" s="6" t="s">
        <v>130</v>
      </c>
      <c r="D54" s="6"/>
      <c r="E54" s="6"/>
      <c r="F54" s="25">
        <v>0</v>
      </c>
      <c r="G54" s="11">
        <f>F54*0.5</f>
        <v>0</v>
      </c>
    </row>
    <row r="55" spans="1:7" ht="15" x14ac:dyDescent="0.15">
      <c r="A55" s="62" t="s">
        <v>131</v>
      </c>
      <c r="B55" s="35" t="s">
        <v>125</v>
      </c>
      <c r="C55" s="35" t="s">
        <v>132</v>
      </c>
      <c r="D55" s="35"/>
      <c r="E55" s="35"/>
      <c r="F55" s="36">
        <v>0</v>
      </c>
      <c r="G55" s="37">
        <f>F55*2</f>
        <v>0</v>
      </c>
    </row>
    <row r="56" spans="1:7" ht="15" x14ac:dyDescent="0.15">
      <c r="A56" s="62"/>
      <c r="B56" s="35" t="s">
        <v>127</v>
      </c>
      <c r="C56" s="35" t="s">
        <v>126</v>
      </c>
      <c r="D56" s="35"/>
      <c r="E56" s="35"/>
      <c r="F56" s="36">
        <v>0</v>
      </c>
      <c r="G56" s="37">
        <f>F56*1.5</f>
        <v>0</v>
      </c>
    </row>
    <row r="57" spans="1:7" ht="15" x14ac:dyDescent="0.15">
      <c r="A57" s="62"/>
      <c r="B57" s="35" t="s">
        <v>129</v>
      </c>
      <c r="C57" s="35" t="s">
        <v>128</v>
      </c>
      <c r="D57" s="35"/>
      <c r="E57" s="35"/>
      <c r="F57" s="36">
        <v>0</v>
      </c>
      <c r="G57" s="37">
        <f>F57*1</f>
        <v>0</v>
      </c>
    </row>
    <row r="58" spans="1:7" ht="15" x14ac:dyDescent="0.15">
      <c r="A58" s="45" t="s">
        <v>133</v>
      </c>
      <c r="B58" s="6" t="s">
        <v>125</v>
      </c>
      <c r="C58" s="6" t="s">
        <v>134</v>
      </c>
      <c r="D58" s="6"/>
      <c r="E58" s="6"/>
      <c r="F58" s="25">
        <v>0</v>
      </c>
      <c r="G58" s="11">
        <f>F58*3</f>
        <v>0</v>
      </c>
    </row>
    <row r="59" spans="1:7" ht="19.149999999999999" customHeight="1" x14ac:dyDescent="0.15">
      <c r="A59" s="45"/>
      <c r="B59" s="6" t="s">
        <v>127</v>
      </c>
      <c r="C59" s="6" t="s">
        <v>135</v>
      </c>
      <c r="D59" s="6"/>
      <c r="E59" s="6"/>
      <c r="F59" s="25">
        <v>0</v>
      </c>
      <c r="G59" s="11">
        <f>F59*2.5</f>
        <v>0</v>
      </c>
    </row>
    <row r="60" spans="1:7" ht="19.5" customHeight="1" x14ac:dyDescent="0.15">
      <c r="A60" s="45"/>
      <c r="B60" s="6" t="s">
        <v>129</v>
      </c>
      <c r="C60" s="6" t="s">
        <v>132</v>
      </c>
      <c r="D60" s="6"/>
      <c r="E60" s="6"/>
      <c r="F60" s="25">
        <v>0</v>
      </c>
      <c r="G60" s="11">
        <f>F60*2</f>
        <v>0</v>
      </c>
    </row>
    <row r="61" spans="1:7" ht="32.25" customHeight="1" x14ac:dyDescent="0.15">
      <c r="A61" s="62" t="s">
        <v>136</v>
      </c>
      <c r="B61" s="62"/>
      <c r="C61" s="35" t="s">
        <v>137</v>
      </c>
      <c r="D61" s="35"/>
      <c r="E61" s="35"/>
      <c r="F61" s="36">
        <v>0</v>
      </c>
      <c r="G61" s="37">
        <f>F61*5</f>
        <v>0</v>
      </c>
    </row>
    <row r="62" spans="1:7" ht="14.45" customHeight="1" x14ac:dyDescent="0.15">
      <c r="A62" s="90" t="s">
        <v>138</v>
      </c>
      <c r="B62" s="91"/>
      <c r="C62" s="92" t="s">
        <v>139</v>
      </c>
      <c r="D62" s="92"/>
      <c r="E62" s="6"/>
      <c r="F62" s="25">
        <v>0</v>
      </c>
      <c r="G62" s="11">
        <f>F62*4</f>
        <v>0</v>
      </c>
    </row>
    <row r="63" spans="1:7" ht="15" customHeight="1" x14ac:dyDescent="0.15">
      <c r="A63" s="62" t="s">
        <v>140</v>
      </c>
      <c r="B63" s="35" t="s">
        <v>141</v>
      </c>
      <c r="C63" s="35" t="s">
        <v>142</v>
      </c>
      <c r="D63" s="35"/>
      <c r="E63" s="35"/>
      <c r="F63" s="36">
        <v>0</v>
      </c>
      <c r="G63" s="37">
        <f>F63*2</f>
        <v>0</v>
      </c>
    </row>
    <row r="64" spans="1:7" ht="15" customHeight="1" x14ac:dyDescent="0.15">
      <c r="A64" s="62"/>
      <c r="B64" s="35" t="s">
        <v>143</v>
      </c>
      <c r="C64" s="35" t="s">
        <v>144</v>
      </c>
      <c r="D64" s="35"/>
      <c r="E64" s="35"/>
      <c r="F64" s="36">
        <v>0</v>
      </c>
      <c r="G64" s="37">
        <f>F64*1.5</f>
        <v>0</v>
      </c>
    </row>
    <row r="65" spans="1:7" ht="15" x14ac:dyDescent="0.15">
      <c r="A65" s="50" t="s">
        <v>145</v>
      </c>
      <c r="B65" s="50"/>
      <c r="C65" s="50"/>
      <c r="D65" s="50"/>
      <c r="E65" s="50"/>
      <c r="F65" s="50"/>
      <c r="G65" s="1">
        <f>SUM(G6:G64)</f>
        <v>0</v>
      </c>
    </row>
    <row r="66" spans="1:7" ht="15" x14ac:dyDescent="0.15">
      <c r="A66" s="58" t="s">
        <v>38</v>
      </c>
      <c r="B66" s="58"/>
      <c r="C66" s="58"/>
      <c r="D66" s="58"/>
      <c r="E66" s="58"/>
      <c r="F66" s="58"/>
      <c r="G66" s="1">
        <f>IF(G65&gt;30,30,G65)</f>
        <v>0</v>
      </c>
    </row>
  </sheetData>
  <sheetProtection algorithmName="SHA-512" hashValue="MxuzO2+ZEOoZn1jS4RugobzUgCgoSyFoI93AkuINyhvf0RUvnAogEyEVpER6tgZuzI5p30R7zjTTe/SBSi73gw==" saltValue="T7N+rt5902yJ8YePrBOY7Q==" spinCount="100000" sheet="1" formatColumns="0" formatRows="0"/>
  <protectedRanges>
    <protectedRange sqref="D6:F64" name="Intervalo1"/>
  </protectedRanges>
  <mergeCells count="23">
    <mergeCell ref="A1:G2"/>
    <mergeCell ref="A66:F66"/>
    <mergeCell ref="A6:A7"/>
    <mergeCell ref="A8:A13"/>
    <mergeCell ref="A16:A20"/>
    <mergeCell ref="A21:A25"/>
    <mergeCell ref="A26:A31"/>
    <mergeCell ref="A36:A37"/>
    <mergeCell ref="A39:A45"/>
    <mergeCell ref="A46:A51"/>
    <mergeCell ref="A52:A54"/>
    <mergeCell ref="A55:A57"/>
    <mergeCell ref="A58:A60"/>
    <mergeCell ref="A63:A64"/>
    <mergeCell ref="A38:B38"/>
    <mergeCell ref="A61:B61"/>
    <mergeCell ref="A62:B62"/>
    <mergeCell ref="A65:F65"/>
    <mergeCell ref="A3:G4"/>
    <mergeCell ref="A5:B5"/>
    <mergeCell ref="A34:A35"/>
    <mergeCell ref="A32:A33"/>
    <mergeCell ref="A15:B15"/>
  </mergeCells>
  <conditionalFormatting sqref="G65">
    <cfRule type="cellIs" dxfId="7" priority="1" operator="greaterThan">
      <formula>30</formula>
    </cfRule>
  </conditionalFormatting>
  <conditionalFormatting sqref="I46">
    <cfRule type="cellIs" dxfId="6" priority="2" operator="greaterThan">
      <formula>30</formula>
    </cfRule>
  </conditionalFormatting>
  <dataValidations count="4">
    <dataValidation type="whole" allowBlank="1" showInputMessage="1" showErrorMessage="1" errorTitle="O VALOR INSERIDO É INVÁLIDO" error="O valor inserido deve ser um número inteiro entre 0 e 5" sqref="F7 F9" xr:uid="{A895FA71-3884-41D9-9C6C-B99A3D100B8F}">
      <formula1>0</formula1>
      <formula2>5</formula2>
    </dataValidation>
    <dataValidation type="whole" allowBlank="1" showInputMessage="1" showErrorMessage="1" errorTitle="O VALOR INSERIDO É INVÁLIDO" error="O valor inserido deve ser um número inteiro entre 0 e 10" sqref="F23:F31" xr:uid="{FC40F0D3-F0B4-4B22-B865-03CDB2940C16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6 F8 F36:F64 F10:F22" xr:uid="{4CB8D39E-B4DA-4380-AB29-DEEBA2B136C4}">
      <formula1>0</formula1>
    </dataValidation>
    <dataValidation type="whole" operator="greaterThanOrEqual" allowBlank="1" showInputMessage="1" showErrorMessage="1" errorTitle="O VALOR INSERIDO É INVÁLIDO" error="O valor inserido deve ser um número inteiro entre 0 e 10" sqref="F32:F35" xr:uid="{12638A78-8B3B-4963-B9B9-186FCA25F7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9"/>
  <sheetViews>
    <sheetView topLeftCell="A29" workbookViewId="0">
      <selection activeCell="H14" sqref="H14"/>
    </sheetView>
  </sheetViews>
  <sheetFormatPr defaultColWidth="9" defaultRowHeight="13.5" x14ac:dyDescent="0.15"/>
  <cols>
    <col min="1" max="1" width="17.125" customWidth="1"/>
    <col min="2" max="2" width="15.375" customWidth="1"/>
    <col min="3" max="3" width="18.875" customWidth="1"/>
    <col min="4" max="4" width="47.75" customWidth="1"/>
    <col min="5" max="5" width="26.125" bestFit="1" customWidth="1"/>
    <col min="6" max="6" width="14.25" customWidth="1"/>
    <col min="7" max="7" width="20.375" customWidth="1"/>
  </cols>
  <sheetData>
    <row r="1" spans="1:7" x14ac:dyDescent="0.15">
      <c r="A1" s="38" t="s">
        <v>254</v>
      </c>
      <c r="B1" s="38"/>
      <c r="C1" s="38"/>
      <c r="D1" s="38"/>
      <c r="E1" s="38"/>
      <c r="F1" s="38"/>
      <c r="G1" s="38"/>
    </row>
    <row r="2" spans="1:7" x14ac:dyDescent="0.15">
      <c r="A2" s="38"/>
      <c r="B2" s="38"/>
      <c r="C2" s="38"/>
      <c r="D2" s="38"/>
      <c r="E2" s="38"/>
      <c r="F2" s="38"/>
      <c r="G2" s="38"/>
    </row>
    <row r="3" spans="1:7" x14ac:dyDescent="0.15">
      <c r="A3" s="63" t="s">
        <v>258</v>
      </c>
      <c r="B3" s="63"/>
      <c r="C3" s="63"/>
      <c r="D3" s="63"/>
      <c r="E3" s="63"/>
      <c r="F3" s="63"/>
      <c r="G3" s="64"/>
    </row>
    <row r="4" spans="1:7" ht="18" customHeight="1" x14ac:dyDescent="0.15">
      <c r="A4" s="65"/>
      <c r="B4" s="65"/>
      <c r="C4" s="65"/>
      <c r="D4" s="65"/>
      <c r="E4" s="65"/>
      <c r="F4" s="65"/>
      <c r="G4" s="66"/>
    </row>
    <row r="5" spans="1:7" ht="22.9" customHeight="1" x14ac:dyDescent="0.15">
      <c r="A5" s="59" t="s">
        <v>0</v>
      </c>
      <c r="B5" s="59"/>
      <c r="C5" s="14" t="s">
        <v>1</v>
      </c>
      <c r="D5" s="14" t="s">
        <v>248</v>
      </c>
      <c r="E5" s="15" t="s">
        <v>249</v>
      </c>
      <c r="F5" s="15" t="s">
        <v>2</v>
      </c>
      <c r="G5" s="15" t="s">
        <v>3</v>
      </c>
    </row>
    <row r="6" spans="1:7" ht="120.75" customHeight="1" x14ac:dyDescent="0.15">
      <c r="A6" s="46" t="s">
        <v>146</v>
      </c>
      <c r="B6" s="5" t="s">
        <v>91</v>
      </c>
      <c r="C6" s="8" t="s">
        <v>147</v>
      </c>
      <c r="D6" s="5"/>
      <c r="E6" s="5"/>
      <c r="F6" s="26">
        <v>0</v>
      </c>
      <c r="G6" s="33">
        <f>F6*3</f>
        <v>0</v>
      </c>
    </row>
    <row r="7" spans="1:7" ht="21" customHeight="1" x14ac:dyDescent="0.15">
      <c r="A7" s="46"/>
      <c r="B7" s="5" t="s">
        <v>93</v>
      </c>
      <c r="C7" s="8" t="s">
        <v>148</v>
      </c>
      <c r="D7" s="5"/>
      <c r="E7" s="5"/>
      <c r="F7" s="26">
        <v>0</v>
      </c>
      <c r="G7" s="33">
        <f>F7*1</f>
        <v>0</v>
      </c>
    </row>
    <row r="8" spans="1:7" ht="24.6" customHeight="1" x14ac:dyDescent="0.15">
      <c r="A8" s="46" t="s">
        <v>252</v>
      </c>
      <c r="B8" s="5" t="s">
        <v>91</v>
      </c>
      <c r="C8" s="8" t="s">
        <v>149</v>
      </c>
      <c r="D8" s="5"/>
      <c r="E8" s="5"/>
      <c r="F8" s="26">
        <v>0</v>
      </c>
      <c r="G8" s="33">
        <f>F8*4</f>
        <v>0</v>
      </c>
    </row>
    <row r="9" spans="1:7" ht="30" customHeight="1" x14ac:dyDescent="0.15">
      <c r="A9" s="60"/>
      <c r="B9" s="5" t="s">
        <v>93</v>
      </c>
      <c r="C9" s="8" t="s">
        <v>92</v>
      </c>
      <c r="D9" s="5"/>
      <c r="E9" s="5"/>
      <c r="F9" s="26">
        <v>0</v>
      </c>
      <c r="G9" s="33">
        <f>F9*2</f>
        <v>0</v>
      </c>
    </row>
    <row r="10" spans="1:7" ht="19.899999999999999" customHeight="1" x14ac:dyDescent="0.15">
      <c r="A10" s="46" t="s">
        <v>150</v>
      </c>
      <c r="B10" s="5" t="s">
        <v>91</v>
      </c>
      <c r="C10" s="8" t="s">
        <v>92</v>
      </c>
      <c r="D10" s="5"/>
      <c r="E10" s="5"/>
      <c r="F10" s="26">
        <v>0</v>
      </c>
      <c r="G10" s="33">
        <f>F10*2</f>
        <v>0</v>
      </c>
    </row>
    <row r="11" spans="1:7" ht="27.75" customHeight="1" x14ac:dyDescent="0.15">
      <c r="A11" s="60"/>
      <c r="B11" s="5" t="s">
        <v>93</v>
      </c>
      <c r="C11" s="8" t="s">
        <v>94</v>
      </c>
      <c r="D11" s="5"/>
      <c r="E11" s="5"/>
      <c r="F11" s="26">
        <v>0</v>
      </c>
      <c r="G11" s="33">
        <f>F11*0.5</f>
        <v>0</v>
      </c>
    </row>
    <row r="12" spans="1:7" ht="15" x14ac:dyDescent="0.15">
      <c r="A12" s="45" t="s">
        <v>151</v>
      </c>
      <c r="B12" s="6" t="s">
        <v>141</v>
      </c>
      <c r="C12" s="7" t="s">
        <v>152</v>
      </c>
      <c r="D12" s="6"/>
      <c r="E12" s="6"/>
      <c r="F12" s="27">
        <v>0</v>
      </c>
      <c r="G12" s="32">
        <f>F12*2</f>
        <v>0</v>
      </c>
    </row>
    <row r="13" spans="1:7" ht="15" x14ac:dyDescent="0.15">
      <c r="A13" s="45"/>
      <c r="B13" s="6" t="s">
        <v>143</v>
      </c>
      <c r="C13" s="7" t="s">
        <v>153</v>
      </c>
      <c r="D13" s="6"/>
      <c r="E13" s="6"/>
      <c r="F13" s="27">
        <v>0</v>
      </c>
      <c r="G13" s="32">
        <f>F13*1.5</f>
        <v>0</v>
      </c>
    </row>
    <row r="14" spans="1:7" ht="22.5" x14ac:dyDescent="0.15">
      <c r="A14" s="46" t="s">
        <v>154</v>
      </c>
      <c r="B14" s="5" t="s">
        <v>125</v>
      </c>
      <c r="C14" s="8" t="s">
        <v>126</v>
      </c>
      <c r="D14" s="5"/>
      <c r="E14" s="5"/>
      <c r="F14" s="26">
        <v>0</v>
      </c>
      <c r="G14" s="33">
        <f>F14*1.5</f>
        <v>0</v>
      </c>
    </row>
    <row r="15" spans="1:7" ht="25.5" customHeight="1" x14ac:dyDescent="0.15">
      <c r="A15" s="60"/>
      <c r="B15" s="5" t="s">
        <v>127</v>
      </c>
      <c r="C15" s="8" t="s">
        <v>128</v>
      </c>
      <c r="D15" s="5"/>
      <c r="E15" s="5"/>
      <c r="F15" s="26">
        <v>0</v>
      </c>
      <c r="G15" s="33">
        <f>F15*1</f>
        <v>0</v>
      </c>
    </row>
    <row r="16" spans="1:7" ht="36.75" customHeight="1" x14ac:dyDescent="0.15">
      <c r="A16" s="60"/>
      <c r="B16" s="8" t="s">
        <v>129</v>
      </c>
      <c r="C16" s="8" t="s">
        <v>130</v>
      </c>
      <c r="D16" s="5"/>
      <c r="E16" s="5"/>
      <c r="F16" s="26">
        <v>0</v>
      </c>
      <c r="G16" s="33">
        <f>F16*5</f>
        <v>0</v>
      </c>
    </row>
    <row r="17" spans="1:7" ht="22.5" x14ac:dyDescent="0.15">
      <c r="A17" s="45" t="s">
        <v>155</v>
      </c>
      <c r="B17" s="6" t="s">
        <v>125</v>
      </c>
      <c r="C17" s="7" t="s">
        <v>132</v>
      </c>
      <c r="D17" s="6"/>
      <c r="E17" s="6"/>
      <c r="F17" s="27">
        <v>0</v>
      </c>
      <c r="G17" s="32">
        <f>F17*2</f>
        <v>0</v>
      </c>
    </row>
    <row r="18" spans="1:7" ht="15" x14ac:dyDescent="0.15">
      <c r="A18" s="61"/>
      <c r="B18" s="6" t="s">
        <v>127</v>
      </c>
      <c r="C18" s="7" t="s">
        <v>156</v>
      </c>
      <c r="D18" s="6"/>
      <c r="E18" s="6"/>
      <c r="F18" s="27">
        <v>0</v>
      </c>
      <c r="G18" s="32">
        <f>F18*1</f>
        <v>0</v>
      </c>
    </row>
    <row r="19" spans="1:7" ht="15" x14ac:dyDescent="0.15">
      <c r="A19" s="61"/>
      <c r="B19" s="6" t="s">
        <v>129</v>
      </c>
      <c r="C19" s="7" t="s">
        <v>130</v>
      </c>
      <c r="D19" s="6"/>
      <c r="E19" s="6"/>
      <c r="F19" s="27">
        <v>0</v>
      </c>
      <c r="G19" s="32">
        <f>F19*0.5</f>
        <v>0</v>
      </c>
    </row>
    <row r="20" spans="1:7" ht="22.5" x14ac:dyDescent="0.15">
      <c r="A20" s="62" t="s">
        <v>253</v>
      </c>
      <c r="B20" s="5" t="s">
        <v>125</v>
      </c>
      <c r="C20" s="8" t="s">
        <v>134</v>
      </c>
      <c r="D20" s="5"/>
      <c r="E20" s="5"/>
      <c r="F20" s="26">
        <v>0</v>
      </c>
      <c r="G20" s="33">
        <f>F20*3</f>
        <v>0</v>
      </c>
    </row>
    <row r="21" spans="1:7" ht="31.9" customHeight="1" x14ac:dyDescent="0.15">
      <c r="A21" s="62"/>
      <c r="B21" s="5" t="s">
        <v>127</v>
      </c>
      <c r="C21" s="8" t="s">
        <v>132</v>
      </c>
      <c r="D21" s="5"/>
      <c r="E21" s="5"/>
      <c r="F21" s="26">
        <v>0</v>
      </c>
      <c r="G21" s="33">
        <f>F21*2</f>
        <v>0</v>
      </c>
    </row>
    <row r="22" spans="1:7" ht="22.9" customHeight="1" x14ac:dyDescent="0.15">
      <c r="A22" s="62"/>
      <c r="B22" s="8" t="s">
        <v>129</v>
      </c>
      <c r="C22" s="8" t="s">
        <v>128</v>
      </c>
      <c r="D22" s="5"/>
      <c r="E22" s="5"/>
      <c r="F22" s="26">
        <v>0</v>
      </c>
      <c r="G22" s="33">
        <f>F22*1</f>
        <v>0</v>
      </c>
    </row>
    <row r="23" spans="1:7" ht="33.75" customHeight="1" x14ac:dyDescent="0.15">
      <c r="A23" s="45" t="s">
        <v>157</v>
      </c>
      <c r="B23" s="45"/>
      <c r="C23" s="6" t="s">
        <v>158</v>
      </c>
      <c r="D23" s="6"/>
      <c r="E23" s="6"/>
      <c r="F23" s="27">
        <v>0</v>
      </c>
      <c r="G23" s="32">
        <f>F23*3</f>
        <v>0</v>
      </c>
    </row>
    <row r="24" spans="1:7" ht="34.5" customHeight="1" x14ac:dyDescent="0.15">
      <c r="A24" s="46" t="s">
        <v>159</v>
      </c>
      <c r="B24" s="46"/>
      <c r="C24" s="5" t="s">
        <v>16</v>
      </c>
      <c r="D24" s="5"/>
      <c r="E24" s="5"/>
      <c r="F24" s="26">
        <v>0</v>
      </c>
      <c r="G24" s="33">
        <f>F24*1.5</f>
        <v>0</v>
      </c>
    </row>
    <row r="25" spans="1:7" ht="22.5" x14ac:dyDescent="0.15">
      <c r="A25" s="45" t="s">
        <v>160</v>
      </c>
      <c r="B25" s="6" t="s">
        <v>78</v>
      </c>
      <c r="C25" s="6" t="s">
        <v>79</v>
      </c>
      <c r="D25" s="6"/>
      <c r="E25" s="6"/>
      <c r="F25" s="27">
        <v>0</v>
      </c>
      <c r="G25" s="32">
        <f>F25*1</f>
        <v>0</v>
      </c>
    </row>
    <row r="26" spans="1:7" ht="22.5" x14ac:dyDescent="0.15">
      <c r="A26" s="45"/>
      <c r="B26" s="6" t="s">
        <v>161</v>
      </c>
      <c r="C26" s="6" t="s">
        <v>81</v>
      </c>
      <c r="D26" s="6"/>
      <c r="E26" s="6"/>
      <c r="F26" s="27">
        <v>0</v>
      </c>
      <c r="G26" s="32">
        <f>F26*2</f>
        <v>0</v>
      </c>
    </row>
    <row r="27" spans="1:7" ht="22.5" x14ac:dyDescent="0.15">
      <c r="A27" s="45"/>
      <c r="B27" s="6" t="s">
        <v>162</v>
      </c>
      <c r="C27" s="6" t="s">
        <v>83</v>
      </c>
      <c r="D27" s="6"/>
      <c r="E27" s="6"/>
      <c r="F27" s="27">
        <v>0</v>
      </c>
      <c r="G27" s="32">
        <f>F27*3</f>
        <v>0</v>
      </c>
    </row>
    <row r="28" spans="1:7" ht="22.5" x14ac:dyDescent="0.15">
      <c r="A28" s="45"/>
      <c r="B28" s="6" t="s">
        <v>163</v>
      </c>
      <c r="C28" s="6" t="s">
        <v>85</v>
      </c>
      <c r="D28" s="6"/>
      <c r="E28" s="6"/>
      <c r="F28" s="27">
        <v>0</v>
      </c>
      <c r="G28" s="32">
        <f>F28*0.5</f>
        <v>0</v>
      </c>
    </row>
    <row r="29" spans="1:7" ht="22.5" x14ac:dyDescent="0.15">
      <c r="A29" s="45"/>
      <c r="B29" s="6" t="s">
        <v>86</v>
      </c>
      <c r="C29" s="6" t="s">
        <v>87</v>
      </c>
      <c r="D29" s="6"/>
      <c r="E29" s="6"/>
      <c r="F29" s="27">
        <v>0</v>
      </c>
      <c r="G29" s="32">
        <f>F29*1</f>
        <v>0</v>
      </c>
    </row>
    <row r="30" spans="1:7" ht="61.5" customHeight="1" x14ac:dyDescent="0.15">
      <c r="A30" s="45"/>
      <c r="B30" s="6" t="s">
        <v>88</v>
      </c>
      <c r="C30" s="6" t="s">
        <v>89</v>
      </c>
      <c r="D30" s="6"/>
      <c r="E30" s="6"/>
      <c r="F30" s="27">
        <v>0</v>
      </c>
      <c r="G30" s="32">
        <f>F30*1.5</f>
        <v>0</v>
      </c>
    </row>
    <row r="31" spans="1:7" ht="42" customHeight="1" x14ac:dyDescent="0.15">
      <c r="A31" s="46" t="s">
        <v>164</v>
      </c>
      <c r="B31" s="5" t="s">
        <v>165</v>
      </c>
      <c r="C31" s="8" t="s">
        <v>166</v>
      </c>
      <c r="D31" s="5"/>
      <c r="E31" s="5"/>
      <c r="F31" s="26">
        <v>0</v>
      </c>
      <c r="G31" s="33">
        <f>F31*4</f>
        <v>0</v>
      </c>
    </row>
    <row r="32" spans="1:7" ht="32.25" customHeight="1" x14ac:dyDescent="0.15">
      <c r="A32" s="46"/>
      <c r="B32" s="5" t="s">
        <v>167</v>
      </c>
      <c r="C32" s="8" t="s">
        <v>168</v>
      </c>
      <c r="D32" s="5"/>
      <c r="E32" s="5"/>
      <c r="F32" s="26">
        <v>0</v>
      </c>
      <c r="G32" s="33">
        <f>F32*2</f>
        <v>0</v>
      </c>
    </row>
    <row r="33" spans="1:7" ht="24" customHeight="1" x14ac:dyDescent="0.15">
      <c r="A33" s="45" t="s">
        <v>169</v>
      </c>
      <c r="B33" s="45"/>
      <c r="C33" s="7" t="s">
        <v>170</v>
      </c>
      <c r="D33" s="6"/>
      <c r="E33" s="6"/>
      <c r="F33" s="27">
        <v>0</v>
      </c>
      <c r="G33" s="32">
        <f>F33*4</f>
        <v>0</v>
      </c>
    </row>
    <row r="34" spans="1:7" ht="15" x14ac:dyDescent="0.15">
      <c r="A34" s="46" t="s">
        <v>171</v>
      </c>
      <c r="B34" s="46"/>
      <c r="C34" s="8" t="s">
        <v>172</v>
      </c>
      <c r="D34" s="5"/>
      <c r="E34" s="5"/>
      <c r="F34" s="26">
        <v>0</v>
      </c>
      <c r="G34" s="33">
        <f>F34*2</f>
        <v>0</v>
      </c>
    </row>
    <row r="35" spans="1:7" ht="32.450000000000003" customHeight="1" x14ac:dyDescent="0.15">
      <c r="A35" s="45" t="s">
        <v>173</v>
      </c>
      <c r="B35" s="45"/>
      <c r="C35" s="7" t="s">
        <v>174</v>
      </c>
      <c r="D35" s="6"/>
      <c r="E35" s="6"/>
      <c r="F35" s="27">
        <v>0</v>
      </c>
      <c r="G35" s="32">
        <f>F35*2</f>
        <v>0</v>
      </c>
    </row>
    <row r="36" spans="1:7" ht="15" customHeight="1" x14ac:dyDescent="0.15">
      <c r="A36" s="60" t="s">
        <v>175</v>
      </c>
      <c r="B36" s="60"/>
      <c r="C36" s="8" t="s">
        <v>139</v>
      </c>
      <c r="D36" s="5"/>
      <c r="E36" s="5"/>
      <c r="F36" s="26">
        <v>0</v>
      </c>
      <c r="G36" s="33">
        <f>F36*4</f>
        <v>0</v>
      </c>
    </row>
    <row r="37" spans="1:7" ht="15" customHeight="1" x14ac:dyDescent="0.15">
      <c r="A37" s="45" t="s">
        <v>176</v>
      </c>
      <c r="B37" s="45"/>
      <c r="C37" s="7" t="s">
        <v>32</v>
      </c>
      <c r="D37" s="6"/>
      <c r="E37" s="6"/>
      <c r="F37" s="27">
        <v>0</v>
      </c>
      <c r="G37" s="32">
        <f>F37*3</f>
        <v>0</v>
      </c>
    </row>
    <row r="38" spans="1:7" ht="15" x14ac:dyDescent="0.15">
      <c r="A38" s="50" t="s">
        <v>177</v>
      </c>
      <c r="B38" s="50"/>
      <c r="C38" s="50"/>
      <c r="D38" s="50"/>
      <c r="E38" s="50"/>
      <c r="F38" s="50"/>
      <c r="G38" s="1">
        <f>SUM(G6:G37)</f>
        <v>0</v>
      </c>
    </row>
    <row r="39" spans="1:7" ht="15" x14ac:dyDescent="0.15">
      <c r="A39" s="58" t="s">
        <v>38</v>
      </c>
      <c r="B39" s="58"/>
      <c r="C39" s="58"/>
      <c r="D39" s="58"/>
      <c r="E39" s="58"/>
      <c r="F39" s="58"/>
      <c r="G39" s="1">
        <f>IF(G38&gt;20,20,G38)</f>
        <v>0</v>
      </c>
    </row>
  </sheetData>
  <sheetProtection algorithmName="SHA-512" hashValue="01vQFb6OCfscQu6xx2Ui0vYHoygHYu96Zhr1ZRoWyouKWBbYF3QmJauZdoFcd6BYIXd5qP/eoXIYNBFpSi8LgQ==" saltValue="qCehlPsUhJ2hX4R84ClNQw==" spinCount="100000" sheet="1" formatColumns="0" formatRows="0"/>
  <protectedRanges>
    <protectedRange sqref="D6:F37" name="Intervalo1"/>
  </protectedRanges>
  <mergeCells count="21">
    <mergeCell ref="A1:G2"/>
    <mergeCell ref="A3:G4"/>
    <mergeCell ref="A35:B35"/>
    <mergeCell ref="A36:B36"/>
    <mergeCell ref="A37:B37"/>
    <mergeCell ref="A38:F38"/>
    <mergeCell ref="A39:F39"/>
    <mergeCell ref="A5:B5"/>
    <mergeCell ref="A23:B23"/>
    <mergeCell ref="A24:B24"/>
    <mergeCell ref="A33:B33"/>
    <mergeCell ref="A34:B34"/>
    <mergeCell ref="A6:A7"/>
    <mergeCell ref="A8:A9"/>
    <mergeCell ref="A10:A11"/>
    <mergeCell ref="A12:A13"/>
    <mergeCell ref="A14:A16"/>
    <mergeCell ref="A17:A19"/>
    <mergeCell ref="A20:A22"/>
    <mergeCell ref="A25:A30"/>
    <mergeCell ref="A31:A32"/>
  </mergeCells>
  <conditionalFormatting sqref="G38">
    <cfRule type="cellIs" dxfId="5" priority="1" operator="greaterThan">
      <formula>20</formula>
    </cfRule>
    <cfRule type="cellIs" dxfId="4" priority="2" operator="greaterThan">
      <formula>30</formula>
    </cfRule>
  </conditionalFormatting>
  <dataValidations count="2">
    <dataValidation type="whole" allowBlank="1" showInputMessage="1" showErrorMessage="1" errorTitle="O VALOR INSERIDO É INVÁLIDO" error="O valor inserido deve ser um número inteiro entre 0 e 30" sqref="F25:F30" xr:uid="{30AC197E-1D1B-458F-B787-CF2C0F8DF484}">
      <formula1>0</formula1>
      <formula2>10</formula2>
    </dataValidation>
    <dataValidation type="whole" operator="greaterThanOrEqual" allowBlank="1" showInputMessage="1" showErrorMessage="1" errorTitle="O VALOR INSERIDO É INVÁLIDO" error="O valor inserido deve estar em formato numérico inteiro (ex:  0, 1, 2, 3)." sqref="F31:F37 F6:F24" xr:uid="{5BC4A51C-DDD8-4323-8440-DCE56DFDD7E3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5"/>
  <sheetViews>
    <sheetView topLeftCell="A39" workbookViewId="0">
      <selection activeCell="D60" sqref="D60"/>
    </sheetView>
  </sheetViews>
  <sheetFormatPr defaultColWidth="9" defaultRowHeight="13.5" x14ac:dyDescent="0.15"/>
  <cols>
    <col min="1" max="1" width="15.75" customWidth="1"/>
    <col min="2" max="2" width="24.75" customWidth="1"/>
    <col min="3" max="3" width="28.125" customWidth="1"/>
    <col min="4" max="4" width="40.625" customWidth="1"/>
    <col min="5" max="5" width="26.125" bestFit="1" customWidth="1"/>
    <col min="6" max="6" width="16.125" customWidth="1"/>
    <col min="7" max="7" width="14" customWidth="1"/>
  </cols>
  <sheetData>
    <row r="1" spans="1:7" x14ac:dyDescent="0.15">
      <c r="A1" s="38" t="s">
        <v>254</v>
      </c>
      <c r="B1" s="38"/>
      <c r="C1" s="38"/>
      <c r="D1" s="38"/>
      <c r="E1" s="38"/>
      <c r="F1" s="38"/>
      <c r="G1" s="38"/>
    </row>
    <row r="2" spans="1:7" ht="27.75" customHeight="1" x14ac:dyDescent="0.15">
      <c r="A2" s="38"/>
      <c r="B2" s="38"/>
      <c r="C2" s="38"/>
      <c r="D2" s="38"/>
      <c r="E2" s="38"/>
      <c r="F2" s="38"/>
      <c r="G2" s="38"/>
    </row>
    <row r="3" spans="1:7" x14ac:dyDescent="0.15">
      <c r="A3" s="68" t="s">
        <v>259</v>
      </c>
      <c r="B3" s="68"/>
      <c r="C3" s="68"/>
      <c r="D3" s="68"/>
      <c r="E3" s="68"/>
      <c r="F3" s="68"/>
      <c r="G3" s="69"/>
    </row>
    <row r="4" spans="1:7" x14ac:dyDescent="0.15">
      <c r="A4" s="70"/>
      <c r="B4" s="70"/>
      <c r="C4" s="70"/>
      <c r="D4" s="70"/>
      <c r="E4" s="70"/>
      <c r="F4" s="70"/>
      <c r="G4" s="71"/>
    </row>
    <row r="5" spans="1:7" ht="15" x14ac:dyDescent="0.15">
      <c r="A5" s="67" t="s">
        <v>0</v>
      </c>
      <c r="B5" s="67"/>
      <c r="C5" s="20" t="s">
        <v>1</v>
      </c>
      <c r="D5" s="20" t="s">
        <v>248</v>
      </c>
      <c r="E5" s="20" t="s">
        <v>249</v>
      </c>
      <c r="F5" s="20" t="s">
        <v>2</v>
      </c>
      <c r="G5" s="20" t="s">
        <v>3</v>
      </c>
    </row>
    <row r="6" spans="1:7" ht="24.75" customHeight="1" x14ac:dyDescent="0.15">
      <c r="A6" s="46" t="s">
        <v>178</v>
      </c>
      <c r="B6" s="5" t="s">
        <v>179</v>
      </c>
      <c r="C6" s="5" t="s">
        <v>180</v>
      </c>
      <c r="D6" s="5"/>
      <c r="E6" s="5"/>
      <c r="F6" s="10">
        <v>0</v>
      </c>
      <c r="G6" s="10">
        <f>F6*3</f>
        <v>0</v>
      </c>
    </row>
    <row r="7" spans="1:7" ht="22.5" x14ac:dyDescent="0.15">
      <c r="A7" s="46"/>
      <c r="B7" s="5" t="s">
        <v>181</v>
      </c>
      <c r="C7" s="5" t="s">
        <v>144</v>
      </c>
      <c r="D7" s="5"/>
      <c r="E7" s="5"/>
      <c r="F7" s="10">
        <v>0</v>
      </c>
      <c r="G7" s="10">
        <f>F7*1.5</f>
        <v>0</v>
      </c>
    </row>
    <row r="8" spans="1:7" ht="15" x14ac:dyDescent="0.15">
      <c r="A8" s="46"/>
      <c r="B8" s="5" t="s">
        <v>182</v>
      </c>
      <c r="C8" s="5" t="s">
        <v>144</v>
      </c>
      <c r="D8" s="5"/>
      <c r="E8" s="5"/>
      <c r="F8" s="10">
        <v>0</v>
      </c>
      <c r="G8" s="10">
        <f>F8*1.5</f>
        <v>0</v>
      </c>
    </row>
    <row r="9" spans="1:7" ht="22.5" x14ac:dyDescent="0.15">
      <c r="A9" s="46"/>
      <c r="B9" s="5" t="s">
        <v>183</v>
      </c>
      <c r="C9" s="5" t="s">
        <v>180</v>
      </c>
      <c r="D9" s="5"/>
      <c r="E9" s="5"/>
      <c r="F9" s="10">
        <v>0</v>
      </c>
      <c r="G9" s="10">
        <f>F9*3</f>
        <v>0</v>
      </c>
    </row>
    <row r="10" spans="1:7" ht="15" x14ac:dyDescent="0.15">
      <c r="A10" s="46"/>
      <c r="B10" s="5" t="s">
        <v>184</v>
      </c>
      <c r="C10" s="5" t="s">
        <v>142</v>
      </c>
      <c r="D10" s="5"/>
      <c r="E10" s="5"/>
      <c r="F10" s="10">
        <v>0</v>
      </c>
      <c r="G10" s="10">
        <f>F10*2</f>
        <v>0</v>
      </c>
    </row>
    <row r="11" spans="1:7" ht="22.5" x14ac:dyDescent="0.15">
      <c r="A11" s="45" t="s">
        <v>185</v>
      </c>
      <c r="B11" s="6" t="s">
        <v>186</v>
      </c>
      <c r="C11" s="6" t="s">
        <v>142</v>
      </c>
      <c r="D11" s="6"/>
      <c r="E11" s="6"/>
      <c r="F11" s="10">
        <v>0</v>
      </c>
      <c r="G11" s="12">
        <f>F11*2</f>
        <v>0</v>
      </c>
    </row>
    <row r="12" spans="1:7" ht="36.75" customHeight="1" x14ac:dyDescent="0.15">
      <c r="A12" s="61"/>
      <c r="B12" s="6" t="s">
        <v>187</v>
      </c>
      <c r="C12" s="7" t="s">
        <v>180</v>
      </c>
      <c r="D12" s="6"/>
      <c r="E12" s="6"/>
      <c r="F12" s="10">
        <v>0</v>
      </c>
      <c r="G12" s="12">
        <f>F12*3</f>
        <v>0</v>
      </c>
    </row>
    <row r="13" spans="1:7" ht="15" x14ac:dyDescent="0.15">
      <c r="A13" s="61"/>
      <c r="B13" s="6" t="s">
        <v>188</v>
      </c>
      <c r="C13" s="7" t="s">
        <v>189</v>
      </c>
      <c r="D13" s="6"/>
      <c r="E13" s="6"/>
      <c r="F13" s="10">
        <v>0</v>
      </c>
      <c r="G13" s="12">
        <f>F13*4</f>
        <v>0</v>
      </c>
    </row>
    <row r="14" spans="1:7" ht="15" x14ac:dyDescent="0.15">
      <c r="A14" s="61"/>
      <c r="B14" s="6" t="s">
        <v>190</v>
      </c>
      <c r="C14" s="7" t="s">
        <v>191</v>
      </c>
      <c r="D14" s="6"/>
      <c r="E14" s="6"/>
      <c r="F14" s="10">
        <v>0</v>
      </c>
      <c r="G14" s="12">
        <f>F14*5</f>
        <v>0</v>
      </c>
    </row>
    <row r="15" spans="1:7" ht="22.5" x14ac:dyDescent="0.15">
      <c r="A15" s="61"/>
      <c r="B15" s="6" t="s">
        <v>192</v>
      </c>
      <c r="C15" s="7" t="s">
        <v>142</v>
      </c>
      <c r="D15" s="6"/>
      <c r="E15" s="6"/>
      <c r="F15" s="10">
        <v>0</v>
      </c>
      <c r="G15" s="12">
        <f>F15*2</f>
        <v>0</v>
      </c>
    </row>
    <row r="16" spans="1:7" ht="22.5" x14ac:dyDescent="0.15">
      <c r="A16" s="61"/>
      <c r="B16" s="6" t="s">
        <v>193</v>
      </c>
      <c r="C16" s="7" t="s">
        <v>142</v>
      </c>
      <c r="D16" s="6"/>
      <c r="E16" s="6"/>
      <c r="F16" s="10">
        <v>0</v>
      </c>
      <c r="G16" s="12">
        <f>F16*2</f>
        <v>0</v>
      </c>
    </row>
    <row r="17" spans="1:7" ht="22.5" x14ac:dyDescent="0.15">
      <c r="A17" s="61"/>
      <c r="B17" s="6" t="s">
        <v>194</v>
      </c>
      <c r="C17" s="7" t="s">
        <v>142</v>
      </c>
      <c r="D17" s="6"/>
      <c r="E17" s="6"/>
      <c r="F17" s="10">
        <v>0</v>
      </c>
      <c r="G17" s="12">
        <f>F17*2</f>
        <v>0</v>
      </c>
    </row>
    <row r="18" spans="1:7" ht="15" x14ac:dyDescent="0.15">
      <c r="A18" s="61"/>
      <c r="B18" s="6" t="s">
        <v>195</v>
      </c>
      <c r="C18" s="7" t="s">
        <v>19</v>
      </c>
      <c r="D18" s="6"/>
      <c r="E18" s="6"/>
      <c r="F18" s="10">
        <v>0</v>
      </c>
      <c r="G18" s="12">
        <f>F18*1.5</f>
        <v>0</v>
      </c>
    </row>
    <row r="19" spans="1:7" ht="15" x14ac:dyDescent="0.15">
      <c r="A19" s="61"/>
      <c r="B19" s="6" t="s">
        <v>196</v>
      </c>
      <c r="C19" s="7" t="s">
        <v>197</v>
      </c>
      <c r="D19" s="6"/>
      <c r="E19" s="6"/>
      <c r="F19" s="10">
        <v>0</v>
      </c>
      <c r="G19" s="12">
        <f>F19*1</f>
        <v>0</v>
      </c>
    </row>
    <row r="20" spans="1:7" ht="15" x14ac:dyDescent="0.15">
      <c r="A20" s="46" t="s">
        <v>198</v>
      </c>
      <c r="B20" s="5" t="s">
        <v>199</v>
      </c>
      <c r="C20" s="8" t="s">
        <v>189</v>
      </c>
      <c r="D20" s="5"/>
      <c r="E20" s="5"/>
      <c r="F20" s="10">
        <v>0</v>
      </c>
      <c r="G20" s="10">
        <f>F20*4</f>
        <v>0</v>
      </c>
    </row>
    <row r="21" spans="1:7" ht="15" x14ac:dyDescent="0.15">
      <c r="A21" s="60"/>
      <c r="B21" s="5" t="s">
        <v>200</v>
      </c>
      <c r="C21" s="8" t="s">
        <v>180</v>
      </c>
      <c r="D21" s="5"/>
      <c r="E21" s="5"/>
      <c r="F21" s="10">
        <v>0</v>
      </c>
      <c r="G21" s="10">
        <f>F21*3</f>
        <v>0</v>
      </c>
    </row>
    <row r="22" spans="1:7" ht="15" x14ac:dyDescent="0.15">
      <c r="A22" s="45" t="s">
        <v>201</v>
      </c>
      <c r="B22" s="7" t="s">
        <v>202</v>
      </c>
      <c r="C22" s="7" t="s">
        <v>180</v>
      </c>
      <c r="D22" s="6"/>
      <c r="E22" s="6"/>
      <c r="F22" s="10">
        <v>0</v>
      </c>
      <c r="G22" s="12">
        <f>F23*3</f>
        <v>0</v>
      </c>
    </row>
    <row r="23" spans="1:7" ht="15" x14ac:dyDescent="0.15">
      <c r="A23" s="61"/>
      <c r="B23" s="7" t="s">
        <v>203</v>
      </c>
      <c r="C23" s="7" t="s">
        <v>189</v>
      </c>
      <c r="D23" s="6"/>
      <c r="E23" s="6"/>
      <c r="F23" s="10">
        <v>0</v>
      </c>
      <c r="G23" s="12">
        <f>F23*4</f>
        <v>0</v>
      </c>
    </row>
    <row r="24" spans="1:7" ht="15" x14ac:dyDescent="0.15">
      <c r="A24" s="61"/>
      <c r="B24" s="7" t="s">
        <v>204</v>
      </c>
      <c r="C24" s="7" t="s">
        <v>191</v>
      </c>
      <c r="D24" s="6"/>
      <c r="E24" s="6"/>
      <c r="F24" s="10">
        <v>0</v>
      </c>
      <c r="G24" s="12">
        <f>F24*5</f>
        <v>0</v>
      </c>
    </row>
    <row r="25" spans="1:7" ht="15" x14ac:dyDescent="0.15">
      <c r="A25" s="61"/>
      <c r="B25" s="7" t="s">
        <v>205</v>
      </c>
      <c r="C25" s="7" t="s">
        <v>206</v>
      </c>
      <c r="D25" s="6"/>
      <c r="E25" s="6"/>
      <c r="F25" s="10">
        <v>0</v>
      </c>
      <c r="G25" s="12">
        <f>F25*6</f>
        <v>0</v>
      </c>
    </row>
    <row r="26" spans="1:7" ht="15" x14ac:dyDescent="0.15">
      <c r="A26" s="61"/>
      <c r="B26" s="7" t="s">
        <v>207</v>
      </c>
      <c r="C26" s="7" t="s">
        <v>208</v>
      </c>
      <c r="D26" s="6"/>
      <c r="E26" s="6"/>
      <c r="F26" s="10">
        <v>0</v>
      </c>
      <c r="G26" s="12">
        <f>F26*7</f>
        <v>0</v>
      </c>
    </row>
    <row r="27" spans="1:7" ht="15" x14ac:dyDescent="0.15">
      <c r="A27" s="46" t="s">
        <v>209</v>
      </c>
      <c r="B27" s="46"/>
      <c r="C27" s="8" t="s">
        <v>32</v>
      </c>
      <c r="D27" s="5"/>
      <c r="E27" s="5"/>
      <c r="F27" s="10">
        <v>0</v>
      </c>
      <c r="G27" s="10">
        <f>F27*3</f>
        <v>0</v>
      </c>
    </row>
    <row r="28" spans="1:7" ht="27.6" customHeight="1" x14ac:dyDescent="0.15">
      <c r="A28" s="45" t="s">
        <v>210</v>
      </c>
      <c r="B28" s="45"/>
      <c r="C28" s="7" t="s">
        <v>32</v>
      </c>
      <c r="D28" s="6"/>
      <c r="E28" s="6"/>
      <c r="F28" s="10">
        <v>0</v>
      </c>
      <c r="G28" s="12">
        <f>F28*3</f>
        <v>0</v>
      </c>
    </row>
    <row r="29" spans="1:7" ht="15" x14ac:dyDescent="0.15">
      <c r="A29" s="46" t="s">
        <v>211</v>
      </c>
      <c r="B29" s="8" t="s">
        <v>212</v>
      </c>
      <c r="C29" s="8" t="s">
        <v>144</v>
      </c>
      <c r="D29" s="5"/>
      <c r="E29" s="5"/>
      <c r="F29" s="10">
        <v>0</v>
      </c>
      <c r="G29" s="10">
        <f>F29*1.5</f>
        <v>0</v>
      </c>
    </row>
    <row r="30" spans="1:7" ht="44.25" customHeight="1" x14ac:dyDescent="0.15">
      <c r="A30" s="60"/>
      <c r="B30" s="8" t="s">
        <v>213</v>
      </c>
      <c r="C30" s="8" t="s">
        <v>214</v>
      </c>
      <c r="D30" s="5"/>
      <c r="E30" s="5"/>
      <c r="F30" s="10">
        <v>0</v>
      </c>
      <c r="G30" s="10">
        <f>F30*1</f>
        <v>0</v>
      </c>
    </row>
    <row r="31" spans="1:7" ht="15" x14ac:dyDescent="0.15">
      <c r="A31" s="46" t="s">
        <v>215</v>
      </c>
      <c r="B31" s="8" t="s">
        <v>212</v>
      </c>
      <c r="C31" s="8" t="s">
        <v>214</v>
      </c>
      <c r="D31" s="5"/>
      <c r="E31" s="5"/>
      <c r="F31" s="10">
        <v>0</v>
      </c>
      <c r="G31" s="10">
        <f>F31*1</f>
        <v>0</v>
      </c>
    </row>
    <row r="32" spans="1:7" ht="48" customHeight="1" x14ac:dyDescent="0.15">
      <c r="A32" s="46"/>
      <c r="B32" s="8" t="s">
        <v>216</v>
      </c>
      <c r="C32" s="8" t="s">
        <v>217</v>
      </c>
      <c r="D32" s="5"/>
      <c r="E32" s="5"/>
      <c r="F32" s="10">
        <v>0</v>
      </c>
      <c r="G32" s="10">
        <f>F32*0.5</f>
        <v>0</v>
      </c>
    </row>
    <row r="33" spans="1:7" ht="15" x14ac:dyDescent="0.15">
      <c r="A33" s="46" t="s">
        <v>218</v>
      </c>
      <c r="B33" s="8" t="s">
        <v>212</v>
      </c>
      <c r="C33" s="8" t="s">
        <v>219</v>
      </c>
      <c r="D33" s="5"/>
      <c r="E33" s="5"/>
      <c r="F33" s="10">
        <v>0</v>
      </c>
      <c r="G33" s="10">
        <f>F33*0.8</f>
        <v>0</v>
      </c>
    </row>
    <row r="34" spans="1:7" ht="47.25" customHeight="1" x14ac:dyDescent="0.15">
      <c r="A34" s="46"/>
      <c r="B34" s="8" t="s">
        <v>213</v>
      </c>
      <c r="C34" s="8" t="s">
        <v>220</v>
      </c>
      <c r="D34" s="5"/>
      <c r="E34" s="5"/>
      <c r="F34" s="10">
        <v>0</v>
      </c>
      <c r="G34" s="10">
        <f>F34*0.3</f>
        <v>0</v>
      </c>
    </row>
    <row r="35" spans="1:7" ht="15" x14ac:dyDescent="0.15">
      <c r="A35" s="46" t="s">
        <v>221</v>
      </c>
      <c r="B35" s="8" t="s">
        <v>212</v>
      </c>
      <c r="C35" s="8" t="s">
        <v>214</v>
      </c>
      <c r="D35" s="5"/>
      <c r="E35" s="5"/>
      <c r="F35" s="10">
        <v>0</v>
      </c>
      <c r="G35" s="10">
        <f>F35*1</f>
        <v>0</v>
      </c>
    </row>
    <row r="36" spans="1:7" ht="54" customHeight="1" x14ac:dyDescent="0.15">
      <c r="A36" s="46"/>
      <c r="B36" s="8" t="s">
        <v>213</v>
      </c>
      <c r="C36" s="8" t="s">
        <v>217</v>
      </c>
      <c r="D36" s="5"/>
      <c r="E36" s="5"/>
      <c r="F36" s="10">
        <v>0</v>
      </c>
      <c r="G36" s="10">
        <f>F36*0.5</f>
        <v>0</v>
      </c>
    </row>
    <row r="37" spans="1:7" ht="15" x14ac:dyDescent="0.15">
      <c r="A37" s="46" t="s">
        <v>222</v>
      </c>
      <c r="B37" s="8" t="s">
        <v>212</v>
      </c>
      <c r="C37" s="8" t="s">
        <v>144</v>
      </c>
      <c r="D37" s="5"/>
      <c r="E37" s="5"/>
      <c r="F37" s="10">
        <v>0</v>
      </c>
      <c r="G37" s="10">
        <f>F37*1.5</f>
        <v>0</v>
      </c>
    </row>
    <row r="38" spans="1:7" ht="53.25" customHeight="1" x14ac:dyDescent="0.15">
      <c r="A38" s="46"/>
      <c r="B38" s="8" t="s">
        <v>213</v>
      </c>
      <c r="C38" s="8" t="s">
        <v>214</v>
      </c>
      <c r="D38" s="5"/>
      <c r="E38" s="5"/>
      <c r="F38" s="10">
        <v>0</v>
      </c>
      <c r="G38" s="10">
        <f>F38*1</f>
        <v>0</v>
      </c>
    </row>
    <row r="39" spans="1:7" ht="21" customHeight="1" x14ac:dyDescent="0.15">
      <c r="A39" s="46" t="s">
        <v>223</v>
      </c>
      <c r="B39" s="8" t="s">
        <v>212</v>
      </c>
      <c r="C39" s="8" t="s">
        <v>224</v>
      </c>
      <c r="D39" s="5"/>
      <c r="E39" s="5"/>
      <c r="F39" s="10">
        <v>0</v>
      </c>
      <c r="G39" s="10">
        <f>F39*2</f>
        <v>0</v>
      </c>
    </row>
    <row r="40" spans="1:7" ht="48.75" customHeight="1" x14ac:dyDescent="0.15">
      <c r="A40" s="46"/>
      <c r="B40" s="8" t="s">
        <v>216</v>
      </c>
      <c r="C40" s="8" t="s">
        <v>225</v>
      </c>
      <c r="D40" s="5"/>
      <c r="E40" s="5"/>
      <c r="F40" s="10">
        <v>0</v>
      </c>
      <c r="G40" s="10">
        <f>F40*1</f>
        <v>0</v>
      </c>
    </row>
    <row r="41" spans="1:7" ht="46.5" customHeight="1" x14ac:dyDescent="0.15">
      <c r="A41" s="62" t="s">
        <v>245</v>
      </c>
      <c r="B41" s="62"/>
      <c r="C41" s="5" t="s">
        <v>226</v>
      </c>
      <c r="D41" s="5"/>
      <c r="E41" s="5"/>
      <c r="F41" s="10">
        <v>0</v>
      </c>
      <c r="G41" s="10">
        <f>F41*1</f>
        <v>0</v>
      </c>
    </row>
    <row r="42" spans="1:7" ht="48" customHeight="1" x14ac:dyDescent="0.15">
      <c r="A42" s="62" t="s">
        <v>244</v>
      </c>
      <c r="B42" s="62"/>
      <c r="C42" s="5" t="s">
        <v>226</v>
      </c>
      <c r="D42" s="5"/>
      <c r="E42" s="5"/>
      <c r="F42" s="10">
        <v>0</v>
      </c>
      <c r="G42" s="10">
        <f>F42*1</f>
        <v>0</v>
      </c>
    </row>
    <row r="43" spans="1:7" ht="42" customHeight="1" x14ac:dyDescent="0.15">
      <c r="A43" s="62" t="s">
        <v>246</v>
      </c>
      <c r="B43" s="62"/>
      <c r="C43" s="5" t="s">
        <v>227</v>
      </c>
      <c r="D43" s="5"/>
      <c r="E43" s="5"/>
      <c r="F43" s="10">
        <v>0</v>
      </c>
      <c r="G43" s="10">
        <f>F43*2</f>
        <v>0</v>
      </c>
    </row>
    <row r="44" spans="1:7" ht="15" x14ac:dyDescent="0.15">
      <c r="A44" s="46" t="s">
        <v>228</v>
      </c>
      <c r="B44" s="8" t="s">
        <v>212</v>
      </c>
      <c r="C44" s="8" t="s">
        <v>225</v>
      </c>
      <c r="D44" s="5"/>
      <c r="E44" s="5"/>
      <c r="F44" s="10">
        <v>0</v>
      </c>
      <c r="G44" s="10">
        <f>F44*1</f>
        <v>0</v>
      </c>
    </row>
    <row r="45" spans="1:7" ht="52.5" customHeight="1" x14ac:dyDescent="0.15">
      <c r="A45" s="46"/>
      <c r="B45" s="8" t="s">
        <v>213</v>
      </c>
      <c r="C45" s="8" t="s">
        <v>229</v>
      </c>
      <c r="D45" s="5"/>
      <c r="E45" s="5"/>
      <c r="F45" s="10">
        <v>0</v>
      </c>
      <c r="G45" s="10">
        <f>F45*0.5</f>
        <v>0</v>
      </c>
    </row>
    <row r="46" spans="1:7" ht="15" x14ac:dyDescent="0.15">
      <c r="A46" s="46" t="s">
        <v>230</v>
      </c>
      <c r="B46" s="5" t="s">
        <v>212</v>
      </c>
      <c r="C46" s="5" t="s">
        <v>64</v>
      </c>
      <c r="D46" s="5"/>
      <c r="E46" s="5"/>
      <c r="F46" s="10">
        <v>0</v>
      </c>
      <c r="G46" s="10">
        <f>F46*2</f>
        <v>0</v>
      </c>
    </row>
    <row r="47" spans="1:7" ht="47.25" customHeight="1" x14ac:dyDescent="0.15">
      <c r="A47" s="46"/>
      <c r="B47" s="5" t="s">
        <v>213</v>
      </c>
      <c r="C47" s="5" t="s">
        <v>12</v>
      </c>
      <c r="D47" s="5"/>
      <c r="E47" s="31"/>
      <c r="F47" s="10">
        <v>0</v>
      </c>
      <c r="G47" s="10">
        <f>F47*1</f>
        <v>0</v>
      </c>
    </row>
    <row r="48" spans="1:7" ht="15" x14ac:dyDescent="0.15">
      <c r="A48" s="45" t="s">
        <v>231</v>
      </c>
      <c r="B48" s="6" t="s">
        <v>202</v>
      </c>
      <c r="C48" s="6" t="s">
        <v>132</v>
      </c>
      <c r="D48" s="6"/>
      <c r="E48" s="6"/>
      <c r="F48" s="10">
        <v>0</v>
      </c>
      <c r="G48" s="12">
        <f>F48*2</f>
        <v>0</v>
      </c>
    </row>
    <row r="49" spans="1:7" ht="29.45" customHeight="1" x14ac:dyDescent="0.15">
      <c r="A49" s="61"/>
      <c r="B49" s="7" t="s">
        <v>232</v>
      </c>
      <c r="C49" s="7" t="s">
        <v>128</v>
      </c>
      <c r="D49" s="6"/>
      <c r="E49" s="6"/>
      <c r="F49" s="10">
        <v>0</v>
      </c>
      <c r="G49" s="12">
        <f>F49*1</f>
        <v>0</v>
      </c>
    </row>
    <row r="50" spans="1:7" ht="15" x14ac:dyDescent="0.15">
      <c r="A50" s="45" t="s">
        <v>233</v>
      </c>
      <c r="B50" s="6" t="s">
        <v>202</v>
      </c>
      <c r="C50" s="6" t="s">
        <v>134</v>
      </c>
      <c r="D50" s="6"/>
      <c r="E50" s="6"/>
      <c r="F50" s="10">
        <v>0</v>
      </c>
      <c r="G50" s="12">
        <f>F50*3</f>
        <v>0</v>
      </c>
    </row>
    <row r="51" spans="1:7" ht="30" customHeight="1" x14ac:dyDescent="0.15">
      <c r="A51" s="61"/>
      <c r="B51" s="7" t="s">
        <v>232</v>
      </c>
      <c r="C51" s="7" t="s">
        <v>132</v>
      </c>
      <c r="D51" s="6"/>
      <c r="E51" s="6"/>
      <c r="F51" s="10">
        <v>0</v>
      </c>
      <c r="G51" s="12">
        <f>F51*2</f>
        <v>0</v>
      </c>
    </row>
    <row r="52" spans="1:7" ht="15" customHeight="1" x14ac:dyDescent="0.15">
      <c r="A52" s="45" t="s">
        <v>234</v>
      </c>
      <c r="B52" s="6" t="s">
        <v>202</v>
      </c>
      <c r="C52" s="7" t="s">
        <v>235</v>
      </c>
      <c r="D52" s="6"/>
      <c r="E52" s="6"/>
      <c r="F52" s="10">
        <v>0</v>
      </c>
      <c r="G52" s="12">
        <f>F52*4</f>
        <v>0</v>
      </c>
    </row>
    <row r="53" spans="1:7" ht="25.5" customHeight="1" x14ac:dyDescent="0.15">
      <c r="A53" s="61"/>
      <c r="B53" s="7" t="s">
        <v>232</v>
      </c>
      <c r="C53" s="7" t="s">
        <v>134</v>
      </c>
      <c r="D53" s="6"/>
      <c r="E53" s="6"/>
      <c r="F53" s="10">
        <v>0</v>
      </c>
      <c r="G53" s="12">
        <f>F53*3</f>
        <v>0</v>
      </c>
    </row>
    <row r="54" spans="1:7" ht="15" x14ac:dyDescent="0.25">
      <c r="A54" s="50" t="s">
        <v>236</v>
      </c>
      <c r="B54" s="50"/>
      <c r="C54" s="50"/>
      <c r="D54" s="50"/>
      <c r="E54" s="50"/>
      <c r="F54" s="50"/>
      <c r="G54" s="4">
        <f>SUM(G6:G53)</f>
        <v>0</v>
      </c>
    </row>
    <row r="55" spans="1:7" ht="15" x14ac:dyDescent="0.25">
      <c r="A55" s="58" t="s">
        <v>38</v>
      </c>
      <c r="B55" s="58"/>
      <c r="C55" s="58"/>
      <c r="D55" s="58"/>
      <c r="E55" s="58"/>
      <c r="F55" s="58"/>
      <c r="G55" s="4">
        <f>IF(G54&gt;20,20,G54)</f>
        <v>0</v>
      </c>
    </row>
  </sheetData>
  <sheetProtection algorithmName="SHA-512" hashValue="5zhdrRHJxIbAd+v5gSvlO0G1/RFp5/ZEWaSEJfVSTKbd5b5jaoarnFxBehLFD1/rM2VxkY1xME6RtaxLXC3uqw==" saltValue="schWzWjD0P4RWrFhx12KRQ==" spinCount="100000" sheet="1" formatColumns="0" formatRows="0"/>
  <protectedRanges>
    <protectedRange sqref="D6:D53 F6:F53 E6:E46 E48:E53" name="Intervalo1"/>
  </protectedRanges>
  <mergeCells count="25">
    <mergeCell ref="A1:G2"/>
    <mergeCell ref="A50:A51"/>
    <mergeCell ref="A52:A53"/>
    <mergeCell ref="A3:G4"/>
    <mergeCell ref="A43:B43"/>
    <mergeCell ref="A46:A47"/>
    <mergeCell ref="A48:A49"/>
    <mergeCell ref="A27:B27"/>
    <mergeCell ref="A28:B28"/>
    <mergeCell ref="A54:F54"/>
    <mergeCell ref="A5:B5"/>
    <mergeCell ref="A41:B41"/>
    <mergeCell ref="A42:B42"/>
    <mergeCell ref="A55:F55"/>
    <mergeCell ref="A6:A10"/>
    <mergeCell ref="A11:A19"/>
    <mergeCell ref="A20:A21"/>
    <mergeCell ref="A22:A26"/>
    <mergeCell ref="A29:A30"/>
    <mergeCell ref="A31:A32"/>
    <mergeCell ref="A33:A34"/>
    <mergeCell ref="A35:A36"/>
    <mergeCell ref="A37:A38"/>
    <mergeCell ref="A39:A40"/>
    <mergeCell ref="A44:A45"/>
  </mergeCells>
  <conditionalFormatting sqref="G54">
    <cfRule type="cellIs" dxfId="3" priority="1" operator="greaterThan">
      <formula>20</formula>
    </cfRule>
  </conditionalFormatting>
  <dataValidations count="2">
    <dataValidation type="whole" operator="greaterThanOrEqual" allowBlank="1" showInputMessage="1" showErrorMessage="1" errorTitle="O VALOR INSERIDO É INVÁLIDO" error="O valor inserido deve estar em formato numérico inteiro (ex:  0, 1, 2, 3)." sqref="F6:F53" xr:uid="{55A83B46-6C96-48B8-9A31-60B2CEE8E7F6}">
      <formula1>0</formula1>
    </dataValidation>
    <dataValidation operator="greaterThanOrEqual" allowBlank="1" showInputMessage="1" showErrorMessage="1" errorTitle="O VALOR INSERIDO É INVÁLIDO" error="A célula deve ser preenchida com números cardinais inteiros (ex.: 1, 2, 3)." sqref="E48:E53 E6:E46" xr:uid="{D172BDAF-73E9-4606-991B-4A2DD69EE0C7}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0BE9-9363-4638-AE6E-3B62EBE80BF7}">
  <sheetPr>
    <tabColor theme="8"/>
  </sheetPr>
  <dimension ref="A1:J9"/>
  <sheetViews>
    <sheetView workbookViewId="0">
      <selection activeCell="I2" sqref="I2"/>
    </sheetView>
  </sheetViews>
  <sheetFormatPr defaultRowHeight="13.5" x14ac:dyDescent="0.15"/>
  <cols>
    <col min="1" max="1" width="39.875" customWidth="1"/>
    <col min="5" max="5" width="16.125" customWidth="1"/>
    <col min="7" max="7" width="9.875" customWidth="1"/>
    <col min="8" max="8" width="10.375" customWidth="1"/>
  </cols>
  <sheetData>
    <row r="1" spans="1:10" ht="15" customHeight="1" x14ac:dyDescent="0.15">
      <c r="A1" s="75" t="s">
        <v>243</v>
      </c>
      <c r="B1" s="77" t="s">
        <v>237</v>
      </c>
      <c r="C1" s="78" t="s">
        <v>247</v>
      </c>
      <c r="D1" s="80" t="s">
        <v>238</v>
      </c>
      <c r="E1" s="81" t="s">
        <v>239</v>
      </c>
      <c r="F1" s="72" t="s">
        <v>240</v>
      </c>
      <c r="G1" s="73" t="s">
        <v>255</v>
      </c>
      <c r="H1" s="74"/>
    </row>
    <row r="2" spans="1:10" ht="14.45" customHeight="1" x14ac:dyDescent="0.15">
      <c r="A2" s="76"/>
      <c r="B2" s="77"/>
      <c r="C2" s="79"/>
      <c r="D2" s="80"/>
      <c r="E2" s="81"/>
      <c r="F2" s="72"/>
      <c r="G2" s="73"/>
      <c r="H2" s="74"/>
    </row>
    <row r="3" spans="1:10" ht="14.45" customHeight="1" x14ac:dyDescent="0.15">
      <c r="A3" s="21" t="s">
        <v>241</v>
      </c>
      <c r="B3" s="29">
        <f>Ensino!F26</f>
        <v>0</v>
      </c>
      <c r="C3" s="30">
        <f>Pesquisa!G65</f>
        <v>0</v>
      </c>
      <c r="D3" s="30">
        <f>Extensão!G38</f>
        <v>0</v>
      </c>
      <c r="E3" s="30">
        <f>'Administrativo ou Gestão'!G54</f>
        <v>0</v>
      </c>
      <c r="F3" s="30">
        <f>SUM(B3:E3)</f>
        <v>0</v>
      </c>
      <c r="G3" s="73"/>
      <c r="H3" s="74"/>
    </row>
    <row r="4" spans="1:10" ht="14.45" customHeight="1" x14ac:dyDescent="0.15">
      <c r="A4" s="22" t="s">
        <v>242</v>
      </c>
      <c r="B4" s="30">
        <f>Ensino!F27</f>
        <v>0</v>
      </c>
      <c r="C4" s="30">
        <f>Pesquisa!G66</f>
        <v>0</v>
      </c>
      <c r="D4" s="30">
        <f>Extensão!G39</f>
        <v>0</v>
      </c>
      <c r="E4" s="30">
        <f>'Administrativo ou Gestão'!G55</f>
        <v>0</v>
      </c>
      <c r="F4" s="30">
        <f>SUM(B4:E4)</f>
        <v>0</v>
      </c>
      <c r="G4" s="73"/>
      <c r="H4" s="74"/>
    </row>
    <row r="5" spans="1:10" x14ac:dyDescent="0.15">
      <c r="A5" s="23"/>
    </row>
    <row r="7" spans="1:10" x14ac:dyDescent="0.15">
      <c r="J7" s="3"/>
    </row>
    <row r="9" spans="1:10" ht="54.75" customHeight="1" x14ac:dyDescent="0.15"/>
  </sheetData>
  <sheetProtection algorithmName="SHA-512" hashValue="h1zX8F3ScNqfbKksASwPsSnnkRrHNrmp/B2gwIkDsqbUVas0PloMfqsIDb30Ut1NvbqIBcdNL7A8OKioQKt7Zg==" saltValue="FYrl5w74lK+WeVjuHM++uA==" spinCount="100000" sheet="1" objects="1" scenarios="1"/>
  <mergeCells count="7">
    <mergeCell ref="F1:F2"/>
    <mergeCell ref="G1:H4"/>
    <mergeCell ref="A1:A2"/>
    <mergeCell ref="B1:B2"/>
    <mergeCell ref="C1:C2"/>
    <mergeCell ref="D1:D2"/>
    <mergeCell ref="E1:E2"/>
  </mergeCells>
  <conditionalFormatting sqref="B3:C3">
    <cfRule type="cellIs" dxfId="2" priority="3" operator="greaterThan">
      <formula>30</formula>
    </cfRule>
  </conditionalFormatting>
  <conditionalFormatting sqref="D3:E3">
    <cfRule type="cellIs" dxfId="1" priority="2" operator="greaterThan">
      <formula>20</formula>
    </cfRule>
  </conditionalFormatting>
  <conditionalFormatting sqref="F3">
    <cfRule type="cellIs" dxfId="0" priority="1" operator="greaterThan">
      <formula>100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Ensino</vt:lpstr>
      <vt:lpstr>Pesquisa</vt:lpstr>
      <vt:lpstr>Extensão</vt:lpstr>
      <vt:lpstr>Administrativo ou Gestão</vt:lpstr>
      <vt:lpstr>Total Avaliado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Pró-Reitoria de Pesquisa e Pós-Graduação UEPA</dc:creator>
  <cp:lastModifiedBy>Pró-Reitoria de Pesquisa e Pós-Graduação UEPA</cp:lastModifiedBy>
  <dcterms:created xsi:type="dcterms:W3CDTF">2024-10-16T17:04:00Z</dcterms:created>
  <dcterms:modified xsi:type="dcterms:W3CDTF">2026-02-19T14:20:46Z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4D8282058C92477E8E4BA2966E0B706C_12</vt:lpwstr>
  </property>
  <property fmtid="{D5CDD505-2E9C-101B-9397-08002B2CF9AE}" pid="3" name="KSOProductBuildVer">
    <vt:lpwstr>1046-12.2.0.18283</vt:lpwstr>
  </property>
</Properties>
</file>